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20/"/>
    </mc:Choice>
  </mc:AlternateContent>
  <xr:revisionPtr revIDLastSave="0" documentId="13_ncr:1_{83D4A78D-766F-AD43-9EAF-8FA209B9125D}" xr6:coauthVersionLast="36" xr6:coauthVersionMax="36" xr10:uidLastSave="{00000000-0000-0000-0000-000000000000}"/>
  <bookViews>
    <workbookView xWindow="1760" yWindow="1760" windowWidth="31760" windowHeight="17640" tabRatio="5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08" i="1" l="1"/>
  <c r="L207" i="1"/>
  <c r="M208" i="1"/>
  <c r="L208" i="1"/>
  <c r="K207" i="1"/>
  <c r="L206" i="1"/>
  <c r="M207" i="1"/>
  <c r="K206" i="1"/>
  <c r="M206" i="1" s="1"/>
  <c r="L205" i="1"/>
  <c r="K205" i="1"/>
  <c r="M205" i="1" s="1"/>
  <c r="L204" i="1"/>
  <c r="K204" i="1"/>
  <c r="L203" i="1"/>
  <c r="M204" i="1"/>
  <c r="K203" i="1"/>
  <c r="L202" i="1"/>
  <c r="M203" i="1"/>
  <c r="K202" i="1"/>
  <c r="M202" i="1" s="1"/>
  <c r="L201" i="1"/>
  <c r="K201" i="1"/>
  <c r="M201" i="1" s="1"/>
  <c r="L200" i="1"/>
  <c r="K200" i="1"/>
  <c r="L199" i="1"/>
  <c r="M200" i="1"/>
  <c r="K199" i="1"/>
  <c r="L198" i="1"/>
  <c r="M199" i="1"/>
  <c r="K198" i="1"/>
  <c r="M198" i="1" s="1"/>
  <c r="L197" i="1"/>
  <c r="K197" i="1"/>
  <c r="M197" i="1" s="1"/>
  <c r="L196" i="1"/>
  <c r="K196" i="1"/>
  <c r="L195" i="1"/>
  <c r="M196" i="1"/>
  <c r="K195" i="1"/>
  <c r="L194" i="1"/>
  <c r="M195" i="1"/>
  <c r="K194" i="1"/>
  <c r="M194" i="1" s="1"/>
  <c r="L193" i="1"/>
  <c r="K193" i="1"/>
  <c r="M193" i="1" s="1"/>
  <c r="L192" i="1"/>
  <c r="K192" i="1"/>
  <c r="L191" i="1"/>
  <c r="M192" i="1"/>
  <c r="K191" i="1"/>
  <c r="L190" i="1"/>
  <c r="M191" i="1"/>
  <c r="K190" i="1"/>
  <c r="M190" i="1" s="1"/>
  <c r="L189" i="1"/>
  <c r="K189" i="1"/>
  <c r="M189" i="1" s="1"/>
  <c r="L188" i="1"/>
  <c r="K188" i="1"/>
  <c r="L187" i="1"/>
  <c r="M188" i="1"/>
  <c r="K187" i="1"/>
  <c r="L186" i="1"/>
  <c r="M187" i="1"/>
  <c r="K186" i="1"/>
  <c r="M186" i="1" s="1"/>
  <c r="L185" i="1"/>
  <c r="K185" i="1"/>
  <c r="M185" i="1" s="1"/>
  <c r="L184" i="1"/>
  <c r="K184" i="1"/>
  <c r="L183" i="1"/>
  <c r="M184" i="1"/>
  <c r="K183" i="1"/>
  <c r="L182" i="1"/>
  <c r="M183" i="1"/>
  <c r="K182" i="1"/>
  <c r="M182" i="1" s="1"/>
  <c r="L181" i="1"/>
  <c r="K181" i="1"/>
  <c r="M181" i="1" s="1"/>
  <c r="L180" i="1"/>
  <c r="K180" i="1"/>
  <c r="L179" i="1"/>
  <c r="M180" i="1"/>
  <c r="K179" i="1"/>
  <c r="L178" i="1"/>
  <c r="M179" i="1"/>
  <c r="K178" i="1"/>
  <c r="M178" i="1" s="1"/>
  <c r="L177" i="1"/>
  <c r="K177" i="1"/>
  <c r="M177" i="1" s="1"/>
  <c r="L176" i="1"/>
  <c r="K176" i="1"/>
  <c r="L175" i="1"/>
  <c r="M176" i="1"/>
  <c r="K175" i="1"/>
  <c r="L174" i="1"/>
  <c r="M175" i="1"/>
  <c r="K174" i="1"/>
  <c r="M174" i="1" s="1"/>
  <c r="L173" i="1"/>
  <c r="K173" i="1"/>
  <c r="M173" i="1" s="1"/>
  <c r="L172" i="1"/>
  <c r="K172" i="1"/>
  <c r="L171" i="1"/>
  <c r="M172" i="1"/>
  <c r="K171" i="1"/>
  <c r="L170" i="1"/>
  <c r="M171" i="1"/>
  <c r="K170" i="1"/>
  <c r="M170" i="1" s="1"/>
  <c r="L169" i="1"/>
  <c r="K169" i="1"/>
  <c r="M169" i="1" s="1"/>
  <c r="L168" i="1"/>
  <c r="K168" i="1"/>
  <c r="L167" i="1"/>
  <c r="M168" i="1"/>
  <c r="K167" i="1"/>
  <c r="L166" i="1"/>
  <c r="M167" i="1"/>
  <c r="K166" i="1"/>
  <c r="M166" i="1" s="1"/>
  <c r="L165" i="1"/>
  <c r="K165" i="1"/>
  <c r="M165" i="1" s="1"/>
  <c r="L164" i="1"/>
  <c r="K164" i="1"/>
  <c r="L163" i="1"/>
  <c r="M164" i="1"/>
  <c r="K163" i="1"/>
  <c r="L162" i="1"/>
  <c r="M163" i="1"/>
  <c r="K162" i="1"/>
  <c r="M162" i="1" s="1"/>
  <c r="L161" i="1"/>
  <c r="K161" i="1"/>
  <c r="M161" i="1" s="1"/>
  <c r="L160" i="1"/>
  <c r="K160" i="1"/>
  <c r="L159" i="1"/>
  <c r="M160" i="1"/>
  <c r="K159" i="1"/>
  <c r="L158" i="1"/>
  <c r="M159" i="1"/>
  <c r="K158" i="1"/>
  <c r="M158" i="1" s="1"/>
  <c r="L157" i="1"/>
  <c r="K157" i="1"/>
  <c r="M157" i="1" s="1"/>
  <c r="L156" i="1"/>
  <c r="K156" i="1"/>
  <c r="L155" i="1"/>
  <c r="M156" i="1"/>
  <c r="K155" i="1"/>
  <c r="L154" i="1"/>
  <c r="M155" i="1" s="1"/>
  <c r="K154" i="1"/>
  <c r="M154" i="1" s="1"/>
  <c r="L153" i="1"/>
  <c r="K153" i="1"/>
  <c r="M153" i="1" s="1"/>
  <c r="L152" i="1"/>
  <c r="K152" i="1"/>
  <c r="L151" i="1"/>
  <c r="M152" i="1"/>
  <c r="K151" i="1"/>
  <c r="L150" i="1"/>
  <c r="M151" i="1" s="1"/>
  <c r="K150" i="1"/>
  <c r="M150" i="1" s="1"/>
  <c r="L149" i="1"/>
  <c r="K149" i="1"/>
  <c r="M149" i="1" s="1"/>
  <c r="L148" i="1"/>
  <c r="K148" i="1"/>
  <c r="L147" i="1"/>
  <c r="M148" i="1"/>
  <c r="K147" i="1"/>
  <c r="L146" i="1"/>
  <c r="M147" i="1" s="1"/>
  <c r="K146" i="1"/>
  <c r="M146" i="1" s="1"/>
  <c r="L145" i="1"/>
  <c r="K145" i="1"/>
  <c r="M145" i="1" s="1"/>
  <c r="L144" i="1"/>
  <c r="K144" i="1"/>
  <c r="L143" i="1"/>
  <c r="M144" i="1"/>
  <c r="K143" i="1"/>
  <c r="L142" i="1"/>
  <c r="M143" i="1" s="1"/>
  <c r="K142" i="1"/>
  <c r="M142" i="1" s="1"/>
  <c r="L141" i="1"/>
  <c r="K141" i="1"/>
  <c r="M141" i="1" s="1"/>
  <c r="L140" i="1"/>
  <c r="K140" i="1"/>
  <c r="L139" i="1"/>
  <c r="M140" i="1"/>
  <c r="K139" i="1"/>
  <c r="L138" i="1"/>
  <c r="M139" i="1" s="1"/>
  <c r="K138" i="1"/>
  <c r="M138" i="1" s="1"/>
  <c r="L137" i="1"/>
  <c r="K137" i="1"/>
  <c r="M137" i="1" s="1"/>
  <c r="L136" i="1"/>
  <c r="K136" i="1"/>
  <c r="L135" i="1"/>
  <c r="M136" i="1"/>
  <c r="K135" i="1"/>
  <c r="L134" i="1"/>
  <c r="M135" i="1" s="1"/>
  <c r="K134" i="1"/>
  <c r="M134" i="1" s="1"/>
  <c r="L133" i="1"/>
  <c r="K133" i="1"/>
  <c r="M133" i="1" s="1"/>
  <c r="L132" i="1"/>
  <c r="K132" i="1"/>
  <c r="L131" i="1"/>
  <c r="M132" i="1"/>
  <c r="K131" i="1"/>
  <c r="L130" i="1"/>
  <c r="M131" i="1" s="1"/>
  <c r="K130" i="1"/>
  <c r="M130" i="1" s="1"/>
  <c r="L129" i="1"/>
  <c r="K129" i="1"/>
  <c r="M129" i="1" s="1"/>
  <c r="L128" i="1"/>
  <c r="K128" i="1"/>
  <c r="L127" i="1"/>
  <c r="M128" i="1"/>
  <c r="K127" i="1"/>
  <c r="L126" i="1"/>
  <c r="M127" i="1" s="1"/>
  <c r="K126" i="1"/>
  <c r="M126" i="1" s="1"/>
  <c r="L125" i="1"/>
  <c r="K125" i="1"/>
  <c r="M125" i="1" s="1"/>
  <c r="L124" i="1"/>
  <c r="K124" i="1"/>
  <c r="L123" i="1"/>
  <c r="M124" i="1"/>
  <c r="K123" i="1"/>
  <c r="L122" i="1"/>
  <c r="M123" i="1" s="1"/>
  <c r="K122" i="1"/>
  <c r="M122" i="1" s="1"/>
  <c r="L121" i="1"/>
  <c r="K121" i="1"/>
  <c r="M121" i="1" s="1"/>
  <c r="L120" i="1"/>
  <c r="K120" i="1"/>
  <c r="L119" i="1"/>
  <c r="M120" i="1"/>
  <c r="K119" i="1"/>
  <c r="L118" i="1"/>
  <c r="M119" i="1" s="1"/>
  <c r="K118" i="1"/>
  <c r="M118" i="1" s="1"/>
  <c r="L117" i="1"/>
  <c r="K117" i="1"/>
  <c r="M117" i="1" s="1"/>
  <c r="L116" i="1"/>
  <c r="K116" i="1"/>
  <c r="L115" i="1"/>
  <c r="M116" i="1"/>
  <c r="K115" i="1"/>
  <c r="L114" i="1"/>
  <c r="M115" i="1" s="1"/>
  <c r="K114" i="1"/>
  <c r="M114" i="1" s="1"/>
  <c r="L113" i="1"/>
  <c r="K113" i="1"/>
  <c r="M113" i="1" s="1"/>
  <c r="L112" i="1"/>
  <c r="K112" i="1"/>
  <c r="L111" i="1"/>
  <c r="M112" i="1"/>
  <c r="K111" i="1"/>
  <c r="L110" i="1"/>
  <c r="M111" i="1" s="1"/>
  <c r="K110" i="1"/>
  <c r="M110" i="1" s="1"/>
  <c r="L109" i="1"/>
  <c r="K109" i="1"/>
  <c r="M109" i="1" s="1"/>
  <c r="L108" i="1"/>
  <c r="K108" i="1"/>
  <c r="L107" i="1"/>
  <c r="M108" i="1"/>
  <c r="K107" i="1"/>
  <c r="L106" i="1"/>
  <c r="M107" i="1" s="1"/>
  <c r="K106" i="1"/>
  <c r="M106" i="1" s="1"/>
  <c r="L105" i="1"/>
  <c r="K105" i="1"/>
  <c r="M105" i="1" s="1"/>
  <c r="L104" i="1"/>
  <c r="K104" i="1"/>
  <c r="L103" i="1"/>
  <c r="M104" i="1"/>
  <c r="K103" i="1"/>
  <c r="L102" i="1"/>
  <c r="M103" i="1" s="1"/>
  <c r="K102" i="1"/>
  <c r="M102" i="1" s="1"/>
  <c r="L101" i="1"/>
  <c r="K101" i="1"/>
  <c r="M101" i="1" s="1"/>
  <c r="L100" i="1"/>
  <c r="K100" i="1"/>
  <c r="L99" i="1"/>
  <c r="M100" i="1"/>
  <c r="K99" i="1"/>
  <c r="L98" i="1"/>
  <c r="M99" i="1" s="1"/>
  <c r="K98" i="1"/>
  <c r="M98" i="1" s="1"/>
  <c r="L97" i="1"/>
  <c r="K97" i="1"/>
  <c r="M97" i="1" s="1"/>
  <c r="L96" i="1"/>
  <c r="K96" i="1"/>
  <c r="L95" i="1"/>
  <c r="M96" i="1"/>
  <c r="K95" i="1"/>
  <c r="L94" i="1"/>
  <c r="M95" i="1" s="1"/>
  <c r="K94" i="1"/>
  <c r="M94" i="1" s="1"/>
  <c r="L93" i="1"/>
  <c r="K93" i="1"/>
  <c r="M93" i="1" s="1"/>
  <c r="L92" i="1"/>
  <c r="K92" i="1"/>
  <c r="L91" i="1"/>
  <c r="M92" i="1"/>
  <c r="K91" i="1"/>
  <c r="L90" i="1"/>
  <c r="M91" i="1" s="1"/>
  <c r="K90" i="1"/>
  <c r="M90" i="1" s="1"/>
  <c r="L89" i="1"/>
  <c r="K89" i="1"/>
  <c r="M89" i="1" s="1"/>
  <c r="L88" i="1"/>
  <c r="K88" i="1"/>
  <c r="L87" i="1"/>
  <c r="M88" i="1"/>
  <c r="K87" i="1"/>
  <c r="L86" i="1"/>
  <c r="M87" i="1" s="1"/>
  <c r="K86" i="1"/>
  <c r="M86" i="1" s="1"/>
  <c r="L85" i="1"/>
  <c r="K85" i="1"/>
  <c r="L84" i="1"/>
  <c r="M85" i="1"/>
  <c r="K84" i="1"/>
  <c r="L83" i="1"/>
  <c r="M84" i="1"/>
  <c r="K83" i="1"/>
  <c r="M83" i="1" s="1"/>
  <c r="L82" i="1"/>
  <c r="K82" i="1"/>
  <c r="M82" i="1" s="1"/>
  <c r="L81" i="1"/>
  <c r="K81" i="1"/>
  <c r="L80" i="1"/>
  <c r="M81" i="1"/>
  <c r="K80" i="1"/>
  <c r="L79" i="1"/>
  <c r="M80" i="1"/>
  <c r="K79" i="1"/>
  <c r="M79" i="1" s="1"/>
  <c r="L78" i="1"/>
  <c r="K78" i="1"/>
  <c r="M78" i="1" s="1"/>
  <c r="L77" i="1"/>
  <c r="K77" i="1"/>
  <c r="L76" i="1"/>
  <c r="M77" i="1"/>
  <c r="K76" i="1"/>
  <c r="L75" i="1"/>
  <c r="M76" i="1"/>
  <c r="K75" i="1"/>
  <c r="M75" i="1" s="1"/>
  <c r="L74" i="1"/>
  <c r="K74" i="1"/>
  <c r="M74" i="1" s="1"/>
  <c r="L73" i="1"/>
  <c r="K73" i="1"/>
  <c r="L72" i="1"/>
  <c r="M73" i="1"/>
  <c r="K72" i="1"/>
  <c r="L71" i="1"/>
  <c r="M72" i="1"/>
  <c r="K71" i="1"/>
  <c r="M71" i="1" s="1"/>
  <c r="L70" i="1"/>
  <c r="K70" i="1"/>
  <c r="M70" i="1" s="1"/>
  <c r="L69" i="1"/>
  <c r="K69" i="1"/>
  <c r="L68" i="1"/>
  <c r="M69" i="1"/>
  <c r="K68" i="1"/>
  <c r="L67" i="1"/>
  <c r="M68" i="1"/>
  <c r="K67" i="1"/>
  <c r="M67" i="1" s="1"/>
  <c r="L66" i="1"/>
  <c r="K66" i="1"/>
  <c r="M66" i="1" s="1"/>
  <c r="L65" i="1"/>
  <c r="K65" i="1"/>
  <c r="L64" i="1"/>
  <c r="M65" i="1"/>
  <c r="K64" i="1"/>
  <c r="L63" i="1"/>
  <c r="M64" i="1"/>
  <c r="K63" i="1"/>
  <c r="M63" i="1" s="1"/>
  <c r="L62" i="1"/>
  <c r="K62" i="1"/>
  <c r="M62" i="1" s="1"/>
  <c r="L61" i="1"/>
  <c r="K61" i="1"/>
  <c r="L60" i="1"/>
  <c r="M61" i="1"/>
  <c r="K60" i="1"/>
  <c r="L59" i="1"/>
  <c r="M60" i="1"/>
  <c r="K59" i="1"/>
  <c r="M59" i="1" s="1"/>
  <c r="L58" i="1"/>
  <c r="K58" i="1"/>
  <c r="M58" i="1" s="1"/>
  <c r="L57" i="1"/>
  <c r="K57" i="1"/>
  <c r="L56" i="1"/>
  <c r="M57" i="1"/>
  <c r="K56" i="1"/>
  <c r="L55" i="1"/>
  <c r="M56" i="1"/>
  <c r="K55" i="1"/>
  <c r="M55" i="1" s="1"/>
  <c r="L54" i="1"/>
  <c r="K54" i="1"/>
  <c r="M54" i="1" s="1"/>
  <c r="L53" i="1"/>
  <c r="K53" i="1"/>
  <c r="L52" i="1"/>
  <c r="M53" i="1"/>
  <c r="K52" i="1"/>
  <c r="L51" i="1"/>
  <c r="M52" i="1"/>
  <c r="K51" i="1"/>
  <c r="M51" i="1" s="1"/>
  <c r="L50" i="1"/>
  <c r="K50" i="1"/>
  <c r="M50" i="1" s="1"/>
  <c r="L49" i="1"/>
  <c r="K49" i="1"/>
  <c r="L48" i="1"/>
  <c r="M49" i="1"/>
  <c r="K48" i="1"/>
  <c r="L47" i="1"/>
  <c r="M48" i="1"/>
  <c r="K47" i="1"/>
  <c r="M47" i="1" s="1"/>
  <c r="L46" i="1"/>
  <c r="K46" i="1"/>
  <c r="M46" i="1" s="1"/>
  <c r="L45" i="1"/>
  <c r="K45" i="1"/>
  <c r="L44" i="1"/>
  <c r="M45" i="1"/>
  <c r="K44" i="1"/>
  <c r="L43" i="1"/>
  <c r="M44" i="1"/>
  <c r="K43" i="1"/>
  <c r="M43" i="1" s="1"/>
  <c r="L42" i="1"/>
  <c r="K42" i="1"/>
  <c r="M42" i="1" s="1"/>
  <c r="L41" i="1"/>
  <c r="K41" i="1"/>
  <c r="L40" i="1"/>
  <c r="M41" i="1"/>
  <c r="K40" i="1"/>
  <c r="L39" i="1"/>
  <c r="M40" i="1"/>
  <c r="K39" i="1"/>
  <c r="M39" i="1" s="1"/>
  <c r="L38" i="1"/>
  <c r="K38" i="1"/>
  <c r="M38" i="1" s="1"/>
  <c r="L37" i="1"/>
  <c r="K37" i="1"/>
  <c r="L36" i="1"/>
  <c r="M37" i="1"/>
  <c r="K36" i="1"/>
  <c r="L35" i="1"/>
  <c r="M36" i="1"/>
  <c r="K35" i="1"/>
  <c r="M35" i="1" s="1"/>
  <c r="L34" i="1"/>
  <c r="K34" i="1"/>
  <c r="M34" i="1" s="1"/>
  <c r="L33" i="1"/>
  <c r="K33" i="1"/>
  <c r="L32" i="1"/>
  <c r="M33" i="1"/>
  <c r="K32" i="1"/>
  <c r="L31" i="1"/>
  <c r="M32" i="1"/>
  <c r="K31" i="1"/>
  <c r="M31" i="1" s="1"/>
  <c r="L30" i="1"/>
  <c r="K30" i="1"/>
  <c r="M30" i="1" s="1"/>
  <c r="L29" i="1"/>
  <c r="K29" i="1"/>
  <c r="L28" i="1"/>
  <c r="M29" i="1"/>
  <c r="K28" i="1"/>
  <c r="L27" i="1"/>
  <c r="M28" i="1"/>
  <c r="K27" i="1"/>
  <c r="M27" i="1" s="1"/>
  <c r="L26" i="1"/>
  <c r="K26" i="1"/>
  <c r="M26" i="1" s="1"/>
  <c r="L25" i="1"/>
  <c r="K25" i="1"/>
  <c r="L24" i="1"/>
  <c r="M25" i="1"/>
  <c r="K24" i="1"/>
  <c r="L23" i="1"/>
  <c r="M24" i="1"/>
  <c r="K23" i="1"/>
  <c r="M23" i="1" s="1"/>
  <c r="L22" i="1"/>
  <c r="K22" i="1"/>
  <c r="M22" i="1" s="1"/>
  <c r="L21" i="1"/>
  <c r="K21" i="1"/>
  <c r="L20" i="1"/>
  <c r="M21" i="1"/>
  <c r="K20" i="1"/>
  <c r="L19" i="1"/>
  <c r="M20" i="1"/>
  <c r="K19" i="1"/>
  <c r="M19" i="1" s="1"/>
  <c r="L18" i="1"/>
  <c r="K18" i="1"/>
  <c r="M18" i="1" s="1"/>
  <c r="L17" i="1"/>
  <c r="K17" i="1"/>
  <c r="L16" i="1"/>
  <c r="M17" i="1"/>
  <c r="K16" i="1"/>
  <c r="L15" i="1"/>
  <c r="M16" i="1"/>
  <c r="K15" i="1"/>
  <c r="M15" i="1" s="1"/>
  <c r="L14" i="1"/>
  <c r="K14" i="1"/>
  <c r="M14" i="1" s="1"/>
  <c r="L13" i="1"/>
  <c r="K13" i="1"/>
  <c r="L12" i="1"/>
  <c r="M13" i="1"/>
  <c r="K12" i="1"/>
  <c r="L11" i="1"/>
  <c r="M12" i="1"/>
  <c r="K11" i="1"/>
  <c r="M11" i="1" s="1"/>
  <c r="L10" i="1"/>
  <c r="K10" i="1"/>
  <c r="M10" i="1" s="1"/>
  <c r="L9" i="1"/>
  <c r="K9" i="1"/>
  <c r="L8" i="1"/>
  <c r="M9" i="1"/>
  <c r="K8" i="1"/>
  <c r="L7" i="1"/>
  <c r="M8" i="1"/>
  <c r="K7" i="1"/>
  <c r="M7" i="1" s="1"/>
  <c r="L6" i="1"/>
  <c r="K6" i="1"/>
  <c r="M6" i="1" s="1"/>
  <c r="L5" i="1"/>
  <c r="K5" i="1"/>
  <c r="M5" i="1"/>
</calcChain>
</file>

<file path=xl/sharedStrings.xml><?xml version="1.0" encoding="utf-8"?>
<sst xmlns="http://schemas.openxmlformats.org/spreadsheetml/2006/main" count="900" uniqueCount="29">
  <si>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</si>
  <si>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</si>
  <si>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</si>
  <si>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</si>
  <si>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</si>
  <si>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</si>
  <si>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</si>
  <si>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</si>
  <si>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</si>
  <si>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</si>
  <si>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Top depth (mcd)</t>
  </si>
  <si>
    <t>Bottom depth (mcd)</t>
  </si>
  <si>
    <t>Comments</t>
  </si>
  <si>
    <t>Curation Comments</t>
  </si>
  <si>
    <t>U1336</t>
  </si>
  <si>
    <t>B</t>
  </si>
  <si>
    <t>H</t>
  </si>
  <si>
    <t>CC</t>
  </si>
  <si>
    <t>accomodates splice</t>
  </si>
  <si>
    <t>A</t>
  </si>
  <si>
    <t>Water-filled gap of 5.5 meters between sections 1 and 2.</t>
  </si>
  <si>
    <t>Split liner.</t>
  </si>
  <si>
    <t>deepest hole, below splice</t>
  </si>
  <si>
    <t>Split along the entire core liner.</t>
  </si>
  <si>
    <t>Liner crushed.</t>
  </si>
  <si>
    <t>X</t>
  </si>
  <si>
    <t>CHERT AT TOP</t>
  </si>
  <si>
    <t>U1336 Permanent Archive List</t>
  </si>
  <si>
    <r>
      <t>Overlap/</t>
    </r>
    <r>
      <rPr>
        <b/>
        <sz val="14"/>
        <color indexed="10"/>
        <rFont val="Arial"/>
        <family val="2"/>
      </rPr>
      <t>Gap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</si>
</sst>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4"/>
      <color theme="1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sz val="20"/>
      <color theme="1"/>
      <name val="Arial"/>
      <family val="2"/>
    </font>
    <font>
      <b/>
      <sz val="14"/>
      <color theme="1"/>
      <name val="Arial"/>
      <family val="2"/>
    </font>
    <font>
      <b/>
      <sz val="14"/>
      <color indexed="10"/>
      <name val="Arial"/>
      <family val="2"/>
    </font>
    <font>
      <sz val="14"/>
      <color rgb="FFFF0000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8"/>
  <sheetViews>
    <sheetView tabSelected="1" zoomScale="75" zoomScaleNormal="75" zoomScalePageLayoutView="75" workbookViewId="0">
      <selection activeCell="E2" sqref="E2"/>
    </sheetView>
  </sheetViews>
  <sheetFormatPr baseColWidth="10" defaultRowHeight="20" x14ac:dyDescent="0.2"/>
  <cols>
    <col min="1" max="1" width="4.875" style="4" bestFit="1" customWidth="1"/>
    <col min="2" max="2" width="7.125" style="4" bestFit="1" customWidth="1"/>
    <col min="3" max="3" width="5.5" style="4" bestFit="1" customWidth="1"/>
    <col min="4" max="5" width="5.75" style="4" bestFit="1" customWidth="1"/>
    <col min="6" max="6" width="5.375" style="4" bestFit="1" customWidth="1"/>
    <col min="7" max="7" width="21.75" style="4" bestFit="1" customWidth="1"/>
    <col min="8" max="8" width="19" style="4" bestFit="1" customWidth="1"/>
    <col min="9" max="9" width="21" style="4" bestFit="1" customWidth="1"/>
    <col min="10" max="10" width="24.5" style="4" bestFit="1" customWidth="1"/>
    <col min="11" max="11" width="16.75" style="4" bestFit="1" customWidth="1"/>
    <col min="12" max="12" width="20.25" style="4" bestFit="1" customWidth="1"/>
    <col min="13" max="13" width="13.25" style="4" bestFit="1" customWidth="1"/>
    <col min="14" max="14" width="26.5" style="4" bestFit="1" customWidth="1"/>
    <col min="15" max="15" width="30.5" style="6" customWidth="1"/>
    <col min="16" max="16384" width="10.625" style="3"/>
  </cols>
  <sheetData>
    <row r="1" spans="1:15" ht="21" thickBot="1" x14ac:dyDescent="0.25">
      <c r="A1" s="1"/>
      <c r="B1" s="1"/>
      <c r="C1" s="1"/>
      <c r="D1" s="2"/>
      <c r="E1" s="1"/>
      <c r="F1" s="1"/>
      <c r="G1" s="2"/>
      <c r="H1" s="1"/>
      <c r="I1" s="1"/>
      <c r="J1" s="1"/>
      <c r="K1" s="1"/>
      <c r="L1" s="1"/>
      <c r="M1" s="1"/>
      <c r="N1" s="1"/>
      <c r="O1" s="5"/>
    </row>
    <row r="2" spans="1:15" ht="26" thickBot="1" x14ac:dyDescent="0.25">
      <c r="A2" s="1"/>
      <c r="B2" s="1"/>
      <c r="C2" s="1"/>
      <c r="D2" s="1"/>
      <c r="E2" s="1"/>
      <c r="F2" s="2"/>
      <c r="G2" s="2"/>
      <c r="H2" s="7" t="s">
        <v>27</v>
      </c>
      <c r="I2" s="8"/>
      <c r="J2" s="9"/>
      <c r="K2" s="1"/>
      <c r="L2" s="1"/>
      <c r="M2" s="1"/>
      <c r="N2" s="1"/>
      <c r="O2" s="5"/>
    </row>
    <row r="3" spans="1: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5"/>
    </row>
    <row r="4" spans="1:15" x14ac:dyDescent="0.2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10" t="s">
        <v>28</v>
      </c>
      <c r="N4" s="10" t="s">
        <v>12</v>
      </c>
      <c r="O4" s="11" t="s">
        <v>13</v>
      </c>
    </row>
    <row r="5" spans="1:15" x14ac:dyDescent="0.2">
      <c r="A5" s="12">
        <v>320</v>
      </c>
      <c r="B5" s="12" t="s">
        <v>14</v>
      </c>
      <c r="C5" s="12" t="s">
        <v>15</v>
      </c>
      <c r="D5" s="12">
        <v>1</v>
      </c>
      <c r="E5" s="12" t="s">
        <v>16</v>
      </c>
      <c r="F5" s="12" t="s">
        <v>17</v>
      </c>
      <c r="G5" s="13">
        <v>0.34</v>
      </c>
      <c r="H5" s="13">
        <v>0.34</v>
      </c>
      <c r="I5" s="13">
        <v>1.39</v>
      </c>
      <c r="J5" s="13">
        <v>1.73</v>
      </c>
      <c r="K5" s="13">
        <f>I5+0</f>
        <v>1.39</v>
      </c>
      <c r="L5" s="13">
        <f>J5+0</f>
        <v>1.73</v>
      </c>
      <c r="M5" s="14">
        <f>K5-0</f>
        <v>1.39</v>
      </c>
      <c r="N5" s="15" t="s">
        <v>18</v>
      </c>
      <c r="O5" s="16"/>
    </row>
    <row r="6" spans="1:15" x14ac:dyDescent="0.2">
      <c r="A6" s="12">
        <v>320</v>
      </c>
      <c r="B6" s="12" t="s">
        <v>14</v>
      </c>
      <c r="C6" s="12" t="s">
        <v>15</v>
      </c>
      <c r="D6" s="12">
        <v>2</v>
      </c>
      <c r="E6" s="12" t="s">
        <v>16</v>
      </c>
      <c r="F6" s="12">
        <v>1</v>
      </c>
      <c r="G6" s="13">
        <v>1.5</v>
      </c>
      <c r="H6" s="13">
        <v>1.5</v>
      </c>
      <c r="I6" s="13">
        <v>1.8</v>
      </c>
      <c r="J6" s="13">
        <v>3.3</v>
      </c>
      <c r="K6" s="13">
        <f t="shared" ref="K6:L8" si="0">I6+0.53</f>
        <v>2.33</v>
      </c>
      <c r="L6" s="13">
        <f t="shared" si="0"/>
        <v>3.83</v>
      </c>
      <c r="M6" s="14">
        <f>K6-L5</f>
        <v>0.60000000000000009</v>
      </c>
      <c r="N6" s="15" t="s">
        <v>18</v>
      </c>
      <c r="O6" s="16"/>
    </row>
    <row r="7" spans="1:15" x14ac:dyDescent="0.2">
      <c r="A7" s="12">
        <v>320</v>
      </c>
      <c r="B7" s="12" t="s">
        <v>14</v>
      </c>
      <c r="C7" s="12" t="s">
        <v>15</v>
      </c>
      <c r="D7" s="12">
        <v>2</v>
      </c>
      <c r="E7" s="12" t="s">
        <v>16</v>
      </c>
      <c r="F7" s="12">
        <v>2</v>
      </c>
      <c r="G7" s="13">
        <v>1.5</v>
      </c>
      <c r="H7" s="13">
        <v>1.5</v>
      </c>
      <c r="I7" s="13">
        <v>3.3</v>
      </c>
      <c r="J7" s="13">
        <v>4.8</v>
      </c>
      <c r="K7" s="13">
        <f t="shared" si="0"/>
        <v>3.83</v>
      </c>
      <c r="L7" s="13">
        <f t="shared" si="0"/>
        <v>5.33</v>
      </c>
      <c r="M7" s="15">
        <f t="shared" ref="M7:M70" si="1">K7-L6</f>
        <v>0</v>
      </c>
      <c r="N7" s="15" t="s">
        <v>18</v>
      </c>
      <c r="O7" s="16"/>
    </row>
    <row r="8" spans="1:15" x14ac:dyDescent="0.2">
      <c r="A8" s="12">
        <v>320</v>
      </c>
      <c r="B8" s="12" t="s">
        <v>14</v>
      </c>
      <c r="C8" s="12" t="s">
        <v>15</v>
      </c>
      <c r="D8" s="12">
        <v>2</v>
      </c>
      <c r="E8" s="12" t="s">
        <v>16</v>
      </c>
      <c r="F8" s="12">
        <v>3</v>
      </c>
      <c r="G8" s="13">
        <v>1.5</v>
      </c>
      <c r="H8" s="13">
        <v>1.5</v>
      </c>
      <c r="I8" s="13">
        <v>4.8</v>
      </c>
      <c r="J8" s="13">
        <v>6.3</v>
      </c>
      <c r="K8" s="13">
        <f t="shared" si="0"/>
        <v>5.33</v>
      </c>
      <c r="L8" s="13">
        <f t="shared" si="0"/>
        <v>6.83</v>
      </c>
      <c r="M8" s="15">
        <f t="shared" si="1"/>
        <v>0</v>
      </c>
      <c r="N8" s="15" t="s">
        <v>18</v>
      </c>
      <c r="O8" s="16"/>
    </row>
    <row r="9" spans="1:15" x14ac:dyDescent="0.2">
      <c r="A9" s="12">
        <v>320</v>
      </c>
      <c r="B9" s="12" t="s">
        <v>14</v>
      </c>
      <c r="C9" s="12" t="s">
        <v>19</v>
      </c>
      <c r="D9" s="12">
        <v>1</v>
      </c>
      <c r="E9" s="12" t="s">
        <v>16</v>
      </c>
      <c r="F9" s="12">
        <v>6</v>
      </c>
      <c r="G9" s="13">
        <v>0.48</v>
      </c>
      <c r="H9" s="13">
        <v>0.48</v>
      </c>
      <c r="I9" s="13">
        <v>7.5</v>
      </c>
      <c r="J9" s="13">
        <v>7.98</v>
      </c>
      <c r="K9" s="13">
        <f>I9+0.26</f>
        <v>7.76</v>
      </c>
      <c r="L9" s="13">
        <f>J9+0.26</f>
        <v>8.24</v>
      </c>
      <c r="M9" s="14">
        <f t="shared" si="1"/>
        <v>0.92999999999999972</v>
      </c>
      <c r="N9" s="15" t="s">
        <v>18</v>
      </c>
      <c r="O9" s="16"/>
    </row>
    <row r="10" spans="1:15" x14ac:dyDescent="0.2">
      <c r="A10" s="12">
        <v>320</v>
      </c>
      <c r="B10" s="12" t="s">
        <v>14</v>
      </c>
      <c r="C10" s="12" t="s">
        <v>19</v>
      </c>
      <c r="D10" s="12">
        <v>1</v>
      </c>
      <c r="E10" s="12" t="s">
        <v>16</v>
      </c>
      <c r="F10" s="12" t="s">
        <v>17</v>
      </c>
      <c r="G10" s="13">
        <v>0.26</v>
      </c>
      <c r="H10" s="13">
        <v>0.26</v>
      </c>
      <c r="I10" s="13">
        <v>7.98</v>
      </c>
      <c r="J10" s="13">
        <v>8.24</v>
      </c>
      <c r="K10" s="13">
        <f>I10+0.26</f>
        <v>8.24</v>
      </c>
      <c r="L10" s="13">
        <f>J10+0.26</f>
        <v>8.5</v>
      </c>
      <c r="M10" s="15">
        <f t="shared" si="1"/>
        <v>0</v>
      </c>
      <c r="N10" s="15" t="s">
        <v>18</v>
      </c>
      <c r="O10" s="16"/>
    </row>
    <row r="11" spans="1:15" x14ac:dyDescent="0.2">
      <c r="A11" s="12">
        <v>320</v>
      </c>
      <c r="B11" s="12" t="s">
        <v>14</v>
      </c>
      <c r="C11" s="12" t="s">
        <v>19</v>
      </c>
      <c r="D11" s="12">
        <v>2</v>
      </c>
      <c r="E11" s="12" t="s">
        <v>16</v>
      </c>
      <c r="F11" s="12">
        <v>1</v>
      </c>
      <c r="G11" s="13">
        <v>1.5</v>
      </c>
      <c r="H11" s="13">
        <v>1.5</v>
      </c>
      <c r="I11" s="13">
        <v>8</v>
      </c>
      <c r="J11" s="13">
        <v>9.5</v>
      </c>
      <c r="K11" s="13">
        <f>I11+1.51</f>
        <v>9.51</v>
      </c>
      <c r="L11" s="13">
        <f>J11+1.51</f>
        <v>11.01</v>
      </c>
      <c r="M11" s="14">
        <f t="shared" si="1"/>
        <v>1.0099999999999998</v>
      </c>
      <c r="N11" s="15" t="s">
        <v>18</v>
      </c>
      <c r="O11" s="16"/>
    </row>
    <row r="12" spans="1:15" x14ac:dyDescent="0.2">
      <c r="A12" s="12">
        <v>320</v>
      </c>
      <c r="B12" s="12" t="s">
        <v>14</v>
      </c>
      <c r="C12" s="12" t="s">
        <v>15</v>
      </c>
      <c r="D12" s="12">
        <v>2</v>
      </c>
      <c r="E12" s="12" t="s">
        <v>16</v>
      </c>
      <c r="F12" s="12" t="s">
        <v>17</v>
      </c>
      <c r="G12" s="13">
        <v>0.25</v>
      </c>
      <c r="H12" s="13">
        <v>0.25</v>
      </c>
      <c r="I12" s="13">
        <v>11.63</v>
      </c>
      <c r="J12" s="13">
        <v>11.88</v>
      </c>
      <c r="K12" s="13">
        <f>I12+0.53</f>
        <v>12.16</v>
      </c>
      <c r="L12" s="13">
        <f>J12+0.53</f>
        <v>12.41</v>
      </c>
      <c r="M12" s="14">
        <f t="shared" si="1"/>
        <v>1.1500000000000004</v>
      </c>
      <c r="N12" s="15" t="s">
        <v>18</v>
      </c>
      <c r="O12" s="16"/>
    </row>
    <row r="13" spans="1:15" x14ac:dyDescent="0.2">
      <c r="A13" s="12">
        <v>320</v>
      </c>
      <c r="B13" s="12" t="s">
        <v>14</v>
      </c>
      <c r="C13" s="12" t="s">
        <v>15</v>
      </c>
      <c r="D13" s="12">
        <v>3</v>
      </c>
      <c r="E13" s="12" t="s">
        <v>16</v>
      </c>
      <c r="F13" s="12">
        <v>1</v>
      </c>
      <c r="G13" s="13">
        <v>1.5</v>
      </c>
      <c r="H13" s="13">
        <v>1.5</v>
      </c>
      <c r="I13" s="13">
        <v>11.3</v>
      </c>
      <c r="J13" s="13">
        <v>12.8</v>
      </c>
      <c r="K13" s="13">
        <f>I13+2.56</f>
        <v>13.860000000000001</v>
      </c>
      <c r="L13" s="13">
        <f>J13+2.56</f>
        <v>15.360000000000001</v>
      </c>
      <c r="M13" s="14">
        <f t="shared" si="1"/>
        <v>1.4500000000000011</v>
      </c>
      <c r="N13" s="15" t="s">
        <v>18</v>
      </c>
      <c r="O13" s="16"/>
    </row>
    <row r="14" spans="1:15" x14ac:dyDescent="0.2">
      <c r="A14" s="12">
        <v>320</v>
      </c>
      <c r="B14" s="12" t="s">
        <v>14</v>
      </c>
      <c r="C14" s="12" t="s">
        <v>15</v>
      </c>
      <c r="D14" s="12">
        <v>3</v>
      </c>
      <c r="E14" s="12" t="s">
        <v>16</v>
      </c>
      <c r="F14" s="12">
        <v>2</v>
      </c>
      <c r="G14" s="13">
        <v>1.5</v>
      </c>
      <c r="H14" s="13">
        <v>1.5</v>
      </c>
      <c r="I14" s="13">
        <v>12.8</v>
      </c>
      <c r="J14" s="13">
        <v>14.3</v>
      </c>
      <c r="K14" s="13">
        <f>I14+2.56</f>
        <v>15.360000000000001</v>
      </c>
      <c r="L14" s="13">
        <f>J14+2.56</f>
        <v>16.86</v>
      </c>
      <c r="M14" s="15">
        <f t="shared" si="1"/>
        <v>0</v>
      </c>
      <c r="N14" s="15" t="s">
        <v>18</v>
      </c>
      <c r="O14" s="16"/>
    </row>
    <row r="15" spans="1:15" x14ac:dyDescent="0.2">
      <c r="A15" s="12">
        <v>320</v>
      </c>
      <c r="B15" s="12" t="s">
        <v>14</v>
      </c>
      <c r="C15" s="12" t="s">
        <v>19</v>
      </c>
      <c r="D15" s="12">
        <v>2</v>
      </c>
      <c r="E15" s="12" t="s">
        <v>16</v>
      </c>
      <c r="F15" s="12">
        <v>7</v>
      </c>
      <c r="G15" s="13">
        <v>0.53</v>
      </c>
      <c r="H15" s="13">
        <v>0.53</v>
      </c>
      <c r="I15" s="13">
        <v>17</v>
      </c>
      <c r="J15" s="13">
        <v>17.53</v>
      </c>
      <c r="K15" s="13">
        <f>I15+1.51</f>
        <v>18.510000000000002</v>
      </c>
      <c r="L15" s="13">
        <f>J15+1.51</f>
        <v>19.040000000000003</v>
      </c>
      <c r="M15" s="14">
        <f t="shared" si="1"/>
        <v>1.6500000000000021</v>
      </c>
      <c r="N15" s="15" t="s">
        <v>18</v>
      </c>
      <c r="O15" s="16"/>
    </row>
    <row r="16" spans="1:15" x14ac:dyDescent="0.2">
      <c r="A16" s="12">
        <v>320</v>
      </c>
      <c r="B16" s="12" t="s">
        <v>14</v>
      </c>
      <c r="C16" s="12" t="s">
        <v>19</v>
      </c>
      <c r="D16" s="12">
        <v>2</v>
      </c>
      <c r="E16" s="12" t="s">
        <v>16</v>
      </c>
      <c r="F16" s="12" t="s">
        <v>17</v>
      </c>
      <c r="G16" s="13">
        <v>0.2</v>
      </c>
      <c r="H16" s="13">
        <v>0.2</v>
      </c>
      <c r="I16" s="13">
        <v>17.53</v>
      </c>
      <c r="J16" s="13">
        <v>17.73</v>
      </c>
      <c r="K16" s="13">
        <f>I16+1.51</f>
        <v>19.040000000000003</v>
      </c>
      <c r="L16" s="13">
        <f>J16+1.51</f>
        <v>19.240000000000002</v>
      </c>
      <c r="M16" s="15">
        <f t="shared" si="1"/>
        <v>0</v>
      </c>
      <c r="N16" s="15" t="s">
        <v>18</v>
      </c>
      <c r="O16" s="16"/>
    </row>
    <row r="17" spans="1:15" x14ac:dyDescent="0.2">
      <c r="A17" s="12">
        <v>320</v>
      </c>
      <c r="B17" s="12" t="s">
        <v>14</v>
      </c>
      <c r="C17" s="12" t="s">
        <v>19</v>
      </c>
      <c r="D17" s="12">
        <v>3</v>
      </c>
      <c r="E17" s="12" t="s">
        <v>16</v>
      </c>
      <c r="F17" s="12">
        <v>1</v>
      </c>
      <c r="G17" s="13">
        <v>1.5</v>
      </c>
      <c r="H17" s="13">
        <v>1.5</v>
      </c>
      <c r="I17" s="13">
        <v>17.5</v>
      </c>
      <c r="J17" s="13">
        <v>19</v>
      </c>
      <c r="K17" s="13">
        <f>I17+1.83</f>
        <v>19.329999999999998</v>
      </c>
      <c r="L17" s="13">
        <f>J17+1.83</f>
        <v>20.83</v>
      </c>
      <c r="M17" s="14">
        <f t="shared" si="1"/>
        <v>8.9999999999996305E-2</v>
      </c>
      <c r="N17" s="15" t="s">
        <v>18</v>
      </c>
      <c r="O17" s="16"/>
    </row>
    <row r="18" spans="1:15" x14ac:dyDescent="0.2">
      <c r="A18" s="12">
        <v>320</v>
      </c>
      <c r="B18" s="12" t="s">
        <v>14</v>
      </c>
      <c r="C18" s="12" t="s">
        <v>19</v>
      </c>
      <c r="D18" s="12">
        <v>3</v>
      </c>
      <c r="E18" s="12" t="s">
        <v>16</v>
      </c>
      <c r="F18" s="12">
        <v>2</v>
      </c>
      <c r="G18" s="13">
        <v>1.5</v>
      </c>
      <c r="H18" s="13">
        <v>1.5</v>
      </c>
      <c r="I18" s="13">
        <v>19</v>
      </c>
      <c r="J18" s="13">
        <v>20.5</v>
      </c>
      <c r="K18" s="13">
        <f t="shared" ref="K18:L22" si="2">I18+1.83</f>
        <v>20.83</v>
      </c>
      <c r="L18" s="13">
        <f t="shared" si="2"/>
        <v>22.33</v>
      </c>
      <c r="M18" s="15">
        <f t="shared" si="1"/>
        <v>0</v>
      </c>
      <c r="N18" s="15" t="s">
        <v>18</v>
      </c>
      <c r="O18" s="16"/>
    </row>
    <row r="19" spans="1:15" x14ac:dyDescent="0.2">
      <c r="A19" s="12">
        <v>320</v>
      </c>
      <c r="B19" s="12" t="s">
        <v>14</v>
      </c>
      <c r="C19" s="12" t="s">
        <v>15</v>
      </c>
      <c r="D19" s="12">
        <v>3</v>
      </c>
      <c r="E19" s="12" t="s">
        <v>16</v>
      </c>
      <c r="F19" s="12" t="s">
        <v>17</v>
      </c>
      <c r="G19" s="13">
        <v>0.25</v>
      </c>
      <c r="H19" s="13">
        <v>0.25</v>
      </c>
      <c r="I19" s="13">
        <v>20.91</v>
      </c>
      <c r="J19" s="13">
        <v>21.16</v>
      </c>
      <c r="K19" s="13">
        <f>I19+2.56</f>
        <v>23.47</v>
      </c>
      <c r="L19" s="13">
        <f>J19+2.56</f>
        <v>23.72</v>
      </c>
      <c r="M19" s="14">
        <f t="shared" si="1"/>
        <v>1.1400000000000006</v>
      </c>
      <c r="N19" s="15" t="s">
        <v>18</v>
      </c>
      <c r="O19" s="16"/>
    </row>
    <row r="20" spans="1:15" x14ac:dyDescent="0.2">
      <c r="A20" s="12">
        <v>320</v>
      </c>
      <c r="B20" s="12" t="s">
        <v>14</v>
      </c>
      <c r="C20" s="12" t="s">
        <v>15</v>
      </c>
      <c r="D20" s="12">
        <v>4</v>
      </c>
      <c r="E20" s="12" t="s">
        <v>16</v>
      </c>
      <c r="F20" s="12">
        <v>1</v>
      </c>
      <c r="G20" s="13">
        <v>1.5</v>
      </c>
      <c r="H20" s="13">
        <v>1.5</v>
      </c>
      <c r="I20" s="13">
        <v>20.8</v>
      </c>
      <c r="J20" s="13">
        <v>22.3</v>
      </c>
      <c r="K20" s="13">
        <f>I20+4.18</f>
        <v>24.98</v>
      </c>
      <c r="L20" s="13">
        <f>J20+4.18</f>
        <v>26.48</v>
      </c>
      <c r="M20" s="14">
        <f t="shared" si="1"/>
        <v>1.2600000000000016</v>
      </c>
      <c r="N20" s="15" t="s">
        <v>18</v>
      </c>
      <c r="O20" s="16"/>
    </row>
    <row r="21" spans="1:15" x14ac:dyDescent="0.2">
      <c r="A21" s="12">
        <v>320</v>
      </c>
      <c r="B21" s="12" t="s">
        <v>14</v>
      </c>
      <c r="C21" s="12" t="s">
        <v>19</v>
      </c>
      <c r="D21" s="12">
        <v>3</v>
      </c>
      <c r="E21" s="12" t="s">
        <v>16</v>
      </c>
      <c r="F21" s="12">
        <v>7</v>
      </c>
      <c r="G21" s="13">
        <v>0.73</v>
      </c>
      <c r="H21" s="13">
        <v>0.73</v>
      </c>
      <c r="I21" s="13">
        <v>26.5</v>
      </c>
      <c r="J21" s="13">
        <v>27.23</v>
      </c>
      <c r="K21" s="13">
        <f t="shared" si="2"/>
        <v>28.33</v>
      </c>
      <c r="L21" s="13">
        <f t="shared" si="2"/>
        <v>29.060000000000002</v>
      </c>
      <c r="M21" s="14">
        <f t="shared" si="1"/>
        <v>1.8499999999999979</v>
      </c>
      <c r="N21" s="15" t="s">
        <v>18</v>
      </c>
      <c r="O21" s="16"/>
    </row>
    <row r="22" spans="1:15" x14ac:dyDescent="0.2">
      <c r="A22" s="12">
        <v>320</v>
      </c>
      <c r="B22" s="12" t="s">
        <v>14</v>
      </c>
      <c r="C22" s="12" t="s">
        <v>19</v>
      </c>
      <c r="D22" s="12">
        <v>3</v>
      </c>
      <c r="E22" s="12" t="s">
        <v>16</v>
      </c>
      <c r="F22" s="12" t="s">
        <v>17</v>
      </c>
      <c r="G22" s="13">
        <v>0.28999999999999998</v>
      </c>
      <c r="H22" s="13">
        <v>0.28999999999999998</v>
      </c>
      <c r="I22" s="13">
        <v>27.23</v>
      </c>
      <c r="J22" s="13">
        <v>27.52</v>
      </c>
      <c r="K22" s="13">
        <f t="shared" si="2"/>
        <v>29.060000000000002</v>
      </c>
      <c r="L22" s="13">
        <f t="shared" si="2"/>
        <v>29.35</v>
      </c>
      <c r="M22" s="15">
        <f t="shared" si="1"/>
        <v>0</v>
      </c>
      <c r="N22" s="15" t="s">
        <v>18</v>
      </c>
      <c r="O22" s="16"/>
    </row>
    <row r="23" spans="1:15" x14ac:dyDescent="0.2">
      <c r="A23" s="12">
        <v>320</v>
      </c>
      <c r="B23" s="12" t="s">
        <v>14</v>
      </c>
      <c r="C23" s="12" t="s">
        <v>19</v>
      </c>
      <c r="D23" s="12">
        <v>4</v>
      </c>
      <c r="E23" s="12" t="s">
        <v>16</v>
      </c>
      <c r="F23" s="12">
        <v>1</v>
      </c>
      <c r="G23" s="13">
        <v>1.5</v>
      </c>
      <c r="H23" s="13">
        <v>1.5</v>
      </c>
      <c r="I23" s="13">
        <v>27</v>
      </c>
      <c r="J23" s="13">
        <v>28.5</v>
      </c>
      <c r="K23" s="13">
        <f>I23+2.8</f>
        <v>29.8</v>
      </c>
      <c r="L23" s="13">
        <f>J23+2.8</f>
        <v>31.3</v>
      </c>
      <c r="M23" s="14">
        <f t="shared" si="1"/>
        <v>0.44999999999999929</v>
      </c>
      <c r="N23" s="15" t="s">
        <v>18</v>
      </c>
      <c r="O23" s="16"/>
    </row>
    <row r="24" spans="1:15" x14ac:dyDescent="0.2">
      <c r="A24" s="12">
        <v>320</v>
      </c>
      <c r="B24" s="12" t="s">
        <v>14</v>
      </c>
      <c r="C24" s="12" t="s">
        <v>19</v>
      </c>
      <c r="D24" s="12">
        <v>4</v>
      </c>
      <c r="E24" s="12" t="s">
        <v>16</v>
      </c>
      <c r="F24" s="12">
        <v>2</v>
      </c>
      <c r="G24" s="13">
        <v>1.5</v>
      </c>
      <c r="H24" s="13">
        <v>1.5</v>
      </c>
      <c r="I24" s="13">
        <v>28.5</v>
      </c>
      <c r="J24" s="13">
        <v>30</v>
      </c>
      <c r="K24" s="13">
        <f>I24+2.8</f>
        <v>31.3</v>
      </c>
      <c r="L24" s="13">
        <f>J24+2.8</f>
        <v>32.799999999999997</v>
      </c>
      <c r="M24" s="15">
        <f t="shared" si="1"/>
        <v>0</v>
      </c>
      <c r="N24" s="15" t="s">
        <v>18</v>
      </c>
      <c r="O24" s="16"/>
    </row>
    <row r="25" spans="1:15" x14ac:dyDescent="0.2">
      <c r="A25" s="12">
        <v>320</v>
      </c>
      <c r="B25" s="12" t="s">
        <v>14</v>
      </c>
      <c r="C25" s="12" t="s">
        <v>15</v>
      </c>
      <c r="D25" s="12">
        <v>4</v>
      </c>
      <c r="E25" s="12" t="s">
        <v>16</v>
      </c>
      <c r="F25" s="12">
        <v>7</v>
      </c>
      <c r="G25" s="13">
        <v>0.55000000000000004</v>
      </c>
      <c r="H25" s="13">
        <v>0.55000000000000004</v>
      </c>
      <c r="I25" s="13">
        <v>29.8</v>
      </c>
      <c r="J25" s="13">
        <v>30.35</v>
      </c>
      <c r="K25" s="13">
        <f>I25+4.18</f>
        <v>33.980000000000004</v>
      </c>
      <c r="L25" s="13">
        <f>J25+4.18</f>
        <v>34.53</v>
      </c>
      <c r="M25" s="14">
        <f t="shared" si="1"/>
        <v>1.1800000000000068</v>
      </c>
      <c r="N25" s="15" t="s">
        <v>18</v>
      </c>
      <c r="O25" s="16"/>
    </row>
    <row r="26" spans="1:15" x14ac:dyDescent="0.2">
      <c r="A26" s="12">
        <v>320</v>
      </c>
      <c r="B26" s="12" t="s">
        <v>14</v>
      </c>
      <c r="C26" s="12" t="s">
        <v>15</v>
      </c>
      <c r="D26" s="12">
        <v>4</v>
      </c>
      <c r="E26" s="12" t="s">
        <v>16</v>
      </c>
      <c r="F26" s="12" t="s">
        <v>17</v>
      </c>
      <c r="G26" s="13">
        <v>0.22</v>
      </c>
      <c r="H26" s="13">
        <v>0.22</v>
      </c>
      <c r="I26" s="13">
        <v>30.35</v>
      </c>
      <c r="J26" s="13">
        <v>30.57</v>
      </c>
      <c r="K26" s="13">
        <f>I26+4.18</f>
        <v>34.53</v>
      </c>
      <c r="L26" s="13">
        <f>J26+4.18</f>
        <v>34.75</v>
      </c>
      <c r="M26" s="15">
        <f t="shared" si="1"/>
        <v>0</v>
      </c>
      <c r="N26" s="15" t="s">
        <v>18</v>
      </c>
      <c r="O26" s="16"/>
    </row>
    <row r="27" spans="1:15" x14ac:dyDescent="0.2">
      <c r="A27" s="12">
        <v>320</v>
      </c>
      <c r="B27" s="12" t="s">
        <v>14</v>
      </c>
      <c r="C27" s="12" t="s">
        <v>15</v>
      </c>
      <c r="D27" s="12">
        <v>5</v>
      </c>
      <c r="E27" s="12" t="s">
        <v>16</v>
      </c>
      <c r="F27" s="12">
        <v>1</v>
      </c>
      <c r="G27" s="13">
        <v>1.5</v>
      </c>
      <c r="H27" s="13">
        <v>1.5</v>
      </c>
      <c r="I27" s="13">
        <v>30.3</v>
      </c>
      <c r="J27" s="13">
        <v>31.8</v>
      </c>
      <c r="K27" s="13">
        <f>I27+5.58</f>
        <v>35.880000000000003</v>
      </c>
      <c r="L27" s="13">
        <f>J27+5.58</f>
        <v>37.380000000000003</v>
      </c>
      <c r="M27" s="14">
        <f t="shared" si="1"/>
        <v>1.1300000000000026</v>
      </c>
      <c r="N27" s="15" t="s">
        <v>18</v>
      </c>
      <c r="O27" s="16"/>
    </row>
    <row r="28" spans="1:15" x14ac:dyDescent="0.2">
      <c r="A28" s="12">
        <v>320</v>
      </c>
      <c r="B28" s="12" t="s">
        <v>14</v>
      </c>
      <c r="C28" s="12" t="s">
        <v>19</v>
      </c>
      <c r="D28" s="12">
        <v>4</v>
      </c>
      <c r="E28" s="12" t="s">
        <v>16</v>
      </c>
      <c r="F28" s="12" t="s">
        <v>17</v>
      </c>
      <c r="G28" s="13">
        <v>0.22</v>
      </c>
      <c r="H28" s="13">
        <v>0.22</v>
      </c>
      <c r="I28" s="13">
        <v>36.03</v>
      </c>
      <c r="J28" s="13">
        <v>36.25</v>
      </c>
      <c r="K28" s="13">
        <f>I28+2.8</f>
        <v>38.83</v>
      </c>
      <c r="L28" s="13">
        <f>J28+2.8</f>
        <v>39.049999999999997</v>
      </c>
      <c r="M28" s="14">
        <f t="shared" si="1"/>
        <v>1.4499999999999957</v>
      </c>
      <c r="N28" s="15" t="s">
        <v>18</v>
      </c>
      <c r="O28" s="16"/>
    </row>
    <row r="29" spans="1:15" x14ac:dyDescent="0.2">
      <c r="A29" s="12">
        <v>320</v>
      </c>
      <c r="B29" s="12" t="s">
        <v>14</v>
      </c>
      <c r="C29" s="12" t="s">
        <v>19</v>
      </c>
      <c r="D29" s="12">
        <v>5</v>
      </c>
      <c r="E29" s="12" t="s">
        <v>16</v>
      </c>
      <c r="F29" s="12">
        <v>1</v>
      </c>
      <c r="G29" s="13">
        <v>1.5</v>
      </c>
      <c r="H29" s="13">
        <v>1.5</v>
      </c>
      <c r="I29" s="13">
        <v>36.5</v>
      </c>
      <c r="J29" s="13">
        <v>38</v>
      </c>
      <c r="K29" s="13">
        <f>I29+3.28</f>
        <v>39.78</v>
      </c>
      <c r="L29" s="13">
        <f>J29+3.28</f>
        <v>41.28</v>
      </c>
      <c r="M29" s="14">
        <f t="shared" si="1"/>
        <v>0.73000000000000398</v>
      </c>
      <c r="N29" s="15" t="s">
        <v>18</v>
      </c>
      <c r="O29" s="16"/>
    </row>
    <row r="30" spans="1:15" x14ac:dyDescent="0.2">
      <c r="A30" s="12">
        <v>320</v>
      </c>
      <c r="B30" s="12" t="s">
        <v>14</v>
      </c>
      <c r="C30" s="12" t="s">
        <v>19</v>
      </c>
      <c r="D30" s="12">
        <v>5</v>
      </c>
      <c r="E30" s="12" t="s">
        <v>16</v>
      </c>
      <c r="F30" s="12">
        <v>2</v>
      </c>
      <c r="G30" s="13">
        <v>1.5</v>
      </c>
      <c r="H30" s="13">
        <v>1.5</v>
      </c>
      <c r="I30" s="13">
        <v>38</v>
      </c>
      <c r="J30" s="13">
        <v>39.5</v>
      </c>
      <c r="K30" s="13">
        <f t="shared" ref="K30:L35" si="3">I30+3.28</f>
        <v>41.28</v>
      </c>
      <c r="L30" s="13">
        <f t="shared" si="3"/>
        <v>42.78</v>
      </c>
      <c r="M30" s="15">
        <f t="shared" si="1"/>
        <v>0</v>
      </c>
      <c r="N30" s="15" t="s">
        <v>18</v>
      </c>
      <c r="O30" s="16"/>
    </row>
    <row r="31" spans="1:15" x14ac:dyDescent="0.2">
      <c r="A31" s="12">
        <v>320</v>
      </c>
      <c r="B31" s="12" t="s">
        <v>14</v>
      </c>
      <c r="C31" s="12" t="s">
        <v>19</v>
      </c>
      <c r="D31" s="12">
        <v>5</v>
      </c>
      <c r="E31" s="12" t="s">
        <v>16</v>
      </c>
      <c r="F31" s="12">
        <v>3</v>
      </c>
      <c r="G31" s="13">
        <v>1.5</v>
      </c>
      <c r="H31" s="13">
        <v>1.5</v>
      </c>
      <c r="I31" s="13">
        <v>39.5</v>
      </c>
      <c r="J31" s="13">
        <v>41</v>
      </c>
      <c r="K31" s="13">
        <f t="shared" si="3"/>
        <v>42.78</v>
      </c>
      <c r="L31" s="13">
        <f t="shared" si="3"/>
        <v>44.28</v>
      </c>
      <c r="M31" s="15">
        <f t="shared" si="1"/>
        <v>0</v>
      </c>
      <c r="N31" s="15" t="s">
        <v>18</v>
      </c>
      <c r="O31" s="16"/>
    </row>
    <row r="32" spans="1:15" x14ac:dyDescent="0.2">
      <c r="A32" s="12">
        <v>320</v>
      </c>
      <c r="B32" s="12" t="s">
        <v>14</v>
      </c>
      <c r="C32" s="12" t="s">
        <v>15</v>
      </c>
      <c r="D32" s="12">
        <v>5</v>
      </c>
      <c r="E32" s="12" t="s">
        <v>16</v>
      </c>
      <c r="F32" s="12">
        <v>7</v>
      </c>
      <c r="G32" s="13">
        <v>0.72</v>
      </c>
      <c r="H32" s="13">
        <v>0.72</v>
      </c>
      <c r="I32" s="13">
        <v>39.299999999999997</v>
      </c>
      <c r="J32" s="13">
        <v>40.020000000000003</v>
      </c>
      <c r="K32" s="13">
        <f>I32+5.58</f>
        <v>44.879999999999995</v>
      </c>
      <c r="L32" s="13">
        <f>J32+5.58</f>
        <v>45.6</v>
      </c>
      <c r="M32" s="14">
        <f t="shared" si="1"/>
        <v>0.59999999999999432</v>
      </c>
      <c r="N32" s="15" t="s">
        <v>18</v>
      </c>
      <c r="O32" s="16"/>
    </row>
    <row r="33" spans="1:15" x14ac:dyDescent="0.2">
      <c r="A33" s="12">
        <v>320</v>
      </c>
      <c r="B33" s="12" t="s">
        <v>14</v>
      </c>
      <c r="C33" s="12" t="s">
        <v>15</v>
      </c>
      <c r="D33" s="12">
        <v>5</v>
      </c>
      <c r="E33" s="12" t="s">
        <v>16</v>
      </c>
      <c r="F33" s="12" t="s">
        <v>17</v>
      </c>
      <c r="G33" s="13">
        <v>0.28000000000000003</v>
      </c>
      <c r="H33" s="13">
        <v>0.28000000000000003</v>
      </c>
      <c r="I33" s="13">
        <v>40.020000000000003</v>
      </c>
      <c r="J33" s="13">
        <v>40.299999999999997</v>
      </c>
      <c r="K33" s="13">
        <f>I33+5.58</f>
        <v>45.6</v>
      </c>
      <c r="L33" s="13">
        <f>J33+5.58</f>
        <v>45.879999999999995</v>
      </c>
      <c r="M33" s="15">
        <f t="shared" si="1"/>
        <v>0</v>
      </c>
      <c r="N33" s="15" t="s">
        <v>18</v>
      </c>
      <c r="O33" s="16"/>
    </row>
    <row r="34" spans="1:15" x14ac:dyDescent="0.2">
      <c r="A34" s="12">
        <v>320</v>
      </c>
      <c r="B34" s="12" t="s">
        <v>14</v>
      </c>
      <c r="C34" s="12" t="s">
        <v>19</v>
      </c>
      <c r="D34" s="12">
        <v>5</v>
      </c>
      <c r="E34" s="12" t="s">
        <v>16</v>
      </c>
      <c r="F34" s="12">
        <v>7</v>
      </c>
      <c r="G34" s="13">
        <v>0.7</v>
      </c>
      <c r="H34" s="13">
        <v>0.7</v>
      </c>
      <c r="I34" s="13">
        <v>45.5</v>
      </c>
      <c r="J34" s="13">
        <v>46.2</v>
      </c>
      <c r="K34" s="13">
        <f t="shared" si="3"/>
        <v>48.78</v>
      </c>
      <c r="L34" s="13">
        <f t="shared" si="3"/>
        <v>49.480000000000004</v>
      </c>
      <c r="M34" s="14">
        <f t="shared" si="1"/>
        <v>2.9000000000000057</v>
      </c>
      <c r="N34" s="15" t="s">
        <v>18</v>
      </c>
      <c r="O34" s="16"/>
    </row>
    <row r="35" spans="1:15" x14ac:dyDescent="0.2">
      <c r="A35" s="12">
        <v>320</v>
      </c>
      <c r="B35" s="12" t="s">
        <v>14</v>
      </c>
      <c r="C35" s="12" t="s">
        <v>19</v>
      </c>
      <c r="D35" s="12">
        <v>5</v>
      </c>
      <c r="E35" s="12" t="s">
        <v>16</v>
      </c>
      <c r="F35" s="12" t="s">
        <v>17</v>
      </c>
      <c r="G35" s="13">
        <v>0.26</v>
      </c>
      <c r="H35" s="13">
        <v>0.26</v>
      </c>
      <c r="I35" s="13">
        <v>46.2</v>
      </c>
      <c r="J35" s="13">
        <v>46.46</v>
      </c>
      <c r="K35" s="13">
        <f t="shared" si="3"/>
        <v>49.480000000000004</v>
      </c>
      <c r="L35" s="13">
        <f t="shared" si="3"/>
        <v>49.74</v>
      </c>
      <c r="M35" s="15">
        <f t="shared" si="1"/>
        <v>0</v>
      </c>
      <c r="N35" s="15" t="s">
        <v>18</v>
      </c>
      <c r="O35" s="16"/>
    </row>
    <row r="36" spans="1:15" x14ac:dyDescent="0.2">
      <c r="A36" s="12">
        <v>320</v>
      </c>
      <c r="B36" s="12" t="s">
        <v>14</v>
      </c>
      <c r="C36" s="12" t="s">
        <v>19</v>
      </c>
      <c r="D36" s="12">
        <v>6</v>
      </c>
      <c r="E36" s="12" t="s">
        <v>16</v>
      </c>
      <c r="F36" s="12">
        <v>1</v>
      </c>
      <c r="G36" s="13">
        <v>1.5</v>
      </c>
      <c r="H36" s="13">
        <v>1.5</v>
      </c>
      <c r="I36" s="13">
        <v>46</v>
      </c>
      <c r="J36" s="13">
        <v>47.5</v>
      </c>
      <c r="K36" s="13">
        <f>I36+6.64</f>
        <v>52.64</v>
      </c>
      <c r="L36" s="13">
        <f>J36+6.64</f>
        <v>54.14</v>
      </c>
      <c r="M36" s="14">
        <f t="shared" si="1"/>
        <v>2.8999999999999986</v>
      </c>
      <c r="N36" s="15" t="s">
        <v>18</v>
      </c>
      <c r="O36" s="16"/>
    </row>
    <row r="37" spans="1:15" x14ac:dyDescent="0.2">
      <c r="A37" s="12">
        <v>320</v>
      </c>
      <c r="B37" s="12" t="s">
        <v>14</v>
      </c>
      <c r="C37" s="12" t="s">
        <v>19</v>
      </c>
      <c r="D37" s="12">
        <v>6</v>
      </c>
      <c r="E37" s="12" t="s">
        <v>16</v>
      </c>
      <c r="F37" s="12">
        <v>2</v>
      </c>
      <c r="G37" s="13">
        <v>1.5</v>
      </c>
      <c r="H37" s="13">
        <v>1.5</v>
      </c>
      <c r="I37" s="13">
        <v>47.5</v>
      </c>
      <c r="J37" s="13">
        <v>49</v>
      </c>
      <c r="K37" s="13">
        <f>I37+6.64</f>
        <v>54.14</v>
      </c>
      <c r="L37" s="13">
        <f>J37+6.64</f>
        <v>55.64</v>
      </c>
      <c r="M37" s="15">
        <f t="shared" si="1"/>
        <v>0</v>
      </c>
      <c r="N37" s="15" t="s">
        <v>18</v>
      </c>
      <c r="O37" s="16"/>
    </row>
    <row r="38" spans="1:15" x14ac:dyDescent="0.2">
      <c r="A38" s="12">
        <v>320</v>
      </c>
      <c r="B38" s="12" t="s">
        <v>14</v>
      </c>
      <c r="C38" s="12" t="s">
        <v>15</v>
      </c>
      <c r="D38" s="12">
        <v>6</v>
      </c>
      <c r="E38" s="12" t="s">
        <v>16</v>
      </c>
      <c r="F38" s="12">
        <v>7</v>
      </c>
      <c r="G38" s="13">
        <v>0.85</v>
      </c>
      <c r="H38" s="13">
        <v>0.85</v>
      </c>
      <c r="I38" s="13">
        <v>48.8</v>
      </c>
      <c r="J38" s="13">
        <v>49.65</v>
      </c>
      <c r="K38" s="13">
        <f>I38+7.53</f>
        <v>56.33</v>
      </c>
      <c r="L38" s="13">
        <f>J38+7.53</f>
        <v>57.18</v>
      </c>
      <c r="M38" s="14">
        <f t="shared" si="1"/>
        <v>0.68999999999999773</v>
      </c>
      <c r="N38" s="15" t="s">
        <v>18</v>
      </c>
      <c r="O38" s="16"/>
    </row>
    <row r="39" spans="1:15" x14ac:dyDescent="0.2">
      <c r="A39" s="12">
        <v>320</v>
      </c>
      <c r="B39" s="12" t="s">
        <v>14</v>
      </c>
      <c r="C39" s="12" t="s">
        <v>15</v>
      </c>
      <c r="D39" s="12">
        <v>6</v>
      </c>
      <c r="E39" s="12" t="s">
        <v>16</v>
      </c>
      <c r="F39" s="12" t="s">
        <v>17</v>
      </c>
      <c r="G39" s="13">
        <v>0.25</v>
      </c>
      <c r="H39" s="13">
        <v>0.25</v>
      </c>
      <c r="I39" s="13">
        <v>49.65</v>
      </c>
      <c r="J39" s="13">
        <v>49.9</v>
      </c>
      <c r="K39" s="13">
        <f>I39+7.53</f>
        <v>57.18</v>
      </c>
      <c r="L39" s="13">
        <f>J39+7.53</f>
        <v>57.43</v>
      </c>
      <c r="M39" s="15">
        <f t="shared" si="1"/>
        <v>0</v>
      </c>
      <c r="N39" s="15" t="s">
        <v>18</v>
      </c>
      <c r="O39" s="16"/>
    </row>
    <row r="40" spans="1:15" x14ac:dyDescent="0.2">
      <c r="A40" s="12">
        <v>320</v>
      </c>
      <c r="B40" s="12" t="s">
        <v>14</v>
      </c>
      <c r="C40" s="12" t="s">
        <v>15</v>
      </c>
      <c r="D40" s="12">
        <v>7</v>
      </c>
      <c r="E40" s="12" t="s">
        <v>16</v>
      </c>
      <c r="F40" s="12">
        <v>1</v>
      </c>
      <c r="G40" s="13">
        <v>1.5</v>
      </c>
      <c r="H40" s="13">
        <v>1.5</v>
      </c>
      <c r="I40" s="13">
        <v>49.3</v>
      </c>
      <c r="J40" s="13">
        <v>50.8</v>
      </c>
      <c r="K40" s="13">
        <f>I40+8.69</f>
        <v>57.989999999999995</v>
      </c>
      <c r="L40" s="13">
        <f>J40+8.69</f>
        <v>59.489999999999995</v>
      </c>
      <c r="M40" s="14">
        <f t="shared" si="1"/>
        <v>0.55999999999999517</v>
      </c>
      <c r="N40" s="15" t="s">
        <v>18</v>
      </c>
      <c r="O40" s="16"/>
    </row>
    <row r="41" spans="1:15" x14ac:dyDescent="0.2">
      <c r="A41" s="12">
        <v>320</v>
      </c>
      <c r="B41" s="12" t="s">
        <v>14</v>
      </c>
      <c r="C41" s="12" t="s">
        <v>15</v>
      </c>
      <c r="D41" s="12">
        <v>7</v>
      </c>
      <c r="E41" s="12" t="s">
        <v>16</v>
      </c>
      <c r="F41" s="12">
        <v>2</v>
      </c>
      <c r="G41" s="13">
        <v>1.5</v>
      </c>
      <c r="H41" s="13">
        <v>1.5</v>
      </c>
      <c r="I41" s="13">
        <v>50.8</v>
      </c>
      <c r="J41" s="13">
        <v>52.3</v>
      </c>
      <c r="K41" s="13">
        <f>I41+8.69</f>
        <v>59.489999999999995</v>
      </c>
      <c r="L41" s="13">
        <f>J41+8.69</f>
        <v>60.989999999999995</v>
      </c>
      <c r="M41" s="15">
        <f t="shared" si="1"/>
        <v>0</v>
      </c>
      <c r="N41" s="15" t="s">
        <v>18</v>
      </c>
      <c r="O41" s="16"/>
    </row>
    <row r="42" spans="1:15" x14ac:dyDescent="0.2">
      <c r="A42" s="12">
        <v>320</v>
      </c>
      <c r="B42" s="12" t="s">
        <v>14</v>
      </c>
      <c r="C42" s="12" t="s">
        <v>19</v>
      </c>
      <c r="D42" s="12">
        <v>6</v>
      </c>
      <c r="E42" s="12" t="s">
        <v>16</v>
      </c>
      <c r="F42" s="12" t="s">
        <v>17</v>
      </c>
      <c r="G42" s="13">
        <v>0.19</v>
      </c>
      <c r="H42" s="13">
        <v>0.19</v>
      </c>
      <c r="I42" s="13">
        <v>55</v>
      </c>
      <c r="J42" s="13">
        <v>55.19</v>
      </c>
      <c r="K42" s="13">
        <f>I42+6.64</f>
        <v>61.64</v>
      </c>
      <c r="L42" s="13">
        <f>J42+6.64</f>
        <v>61.83</v>
      </c>
      <c r="M42" s="14">
        <f t="shared" si="1"/>
        <v>0.65000000000000568</v>
      </c>
      <c r="N42" s="15" t="s">
        <v>18</v>
      </c>
      <c r="O42" s="16"/>
    </row>
    <row r="43" spans="1:15" x14ac:dyDescent="0.2">
      <c r="A43" s="12">
        <v>320</v>
      </c>
      <c r="B43" s="12" t="s">
        <v>14</v>
      </c>
      <c r="C43" s="12" t="s">
        <v>19</v>
      </c>
      <c r="D43" s="12">
        <v>7</v>
      </c>
      <c r="E43" s="12" t="s">
        <v>16</v>
      </c>
      <c r="F43" s="12">
        <v>1</v>
      </c>
      <c r="G43" s="13">
        <v>1.5</v>
      </c>
      <c r="H43" s="13">
        <v>1.5</v>
      </c>
      <c r="I43" s="13">
        <v>55.5</v>
      </c>
      <c r="J43" s="13">
        <v>57</v>
      </c>
      <c r="K43" s="13">
        <f>I43+8.04</f>
        <v>63.54</v>
      </c>
      <c r="L43" s="13">
        <f>J43+8.04</f>
        <v>65.039999999999992</v>
      </c>
      <c r="M43" s="14">
        <f t="shared" si="1"/>
        <v>1.7100000000000009</v>
      </c>
      <c r="N43" s="15" t="s">
        <v>18</v>
      </c>
      <c r="O43" s="16"/>
    </row>
    <row r="44" spans="1:15" x14ac:dyDescent="0.2">
      <c r="A44" s="12">
        <v>320</v>
      </c>
      <c r="B44" s="12" t="s">
        <v>14</v>
      </c>
      <c r="C44" s="12" t="s">
        <v>19</v>
      </c>
      <c r="D44" s="12">
        <v>7</v>
      </c>
      <c r="E44" s="12" t="s">
        <v>16</v>
      </c>
      <c r="F44" s="12">
        <v>2</v>
      </c>
      <c r="G44" s="13">
        <v>1.5</v>
      </c>
      <c r="H44" s="13">
        <v>1.5</v>
      </c>
      <c r="I44" s="13">
        <v>57</v>
      </c>
      <c r="J44" s="13">
        <v>58.5</v>
      </c>
      <c r="K44" s="13">
        <f>I44+8.04</f>
        <v>65.039999999999992</v>
      </c>
      <c r="L44" s="13">
        <f>J44+8.04</f>
        <v>66.539999999999992</v>
      </c>
      <c r="M44" s="15">
        <f t="shared" si="1"/>
        <v>0</v>
      </c>
      <c r="N44" s="15" t="s">
        <v>18</v>
      </c>
      <c r="O44" s="16"/>
    </row>
    <row r="45" spans="1:15" x14ac:dyDescent="0.2">
      <c r="A45" s="12">
        <v>320</v>
      </c>
      <c r="B45" s="12" t="s">
        <v>14</v>
      </c>
      <c r="C45" s="12" t="s">
        <v>15</v>
      </c>
      <c r="D45" s="12">
        <v>7</v>
      </c>
      <c r="E45" s="12" t="s">
        <v>16</v>
      </c>
      <c r="F45" s="12" t="s">
        <v>17</v>
      </c>
      <c r="G45" s="13">
        <v>0.25</v>
      </c>
      <c r="H45" s="13">
        <v>0.25</v>
      </c>
      <c r="I45" s="13">
        <v>58.43</v>
      </c>
      <c r="J45" s="13">
        <v>58.68</v>
      </c>
      <c r="K45" s="13">
        <f>I45+8.69</f>
        <v>67.12</v>
      </c>
      <c r="L45" s="13">
        <f>J45+8.69</f>
        <v>67.37</v>
      </c>
      <c r="M45" s="14">
        <f t="shared" si="1"/>
        <v>0.58000000000001251</v>
      </c>
      <c r="N45" s="15" t="s">
        <v>18</v>
      </c>
      <c r="O45" s="16"/>
    </row>
    <row r="46" spans="1:15" x14ac:dyDescent="0.2">
      <c r="A46" s="12">
        <v>320</v>
      </c>
      <c r="B46" s="12" t="s">
        <v>14</v>
      </c>
      <c r="C46" s="12" t="s">
        <v>15</v>
      </c>
      <c r="D46" s="12">
        <v>8</v>
      </c>
      <c r="E46" s="12" t="s">
        <v>16</v>
      </c>
      <c r="F46" s="12">
        <v>1</v>
      </c>
      <c r="G46" s="13">
        <v>1.5</v>
      </c>
      <c r="H46" s="13">
        <v>1.5</v>
      </c>
      <c r="I46" s="13">
        <v>58.8</v>
      </c>
      <c r="J46" s="13">
        <v>60.3</v>
      </c>
      <c r="K46" s="13">
        <f t="shared" ref="K46:L48" si="4">I46+8.88</f>
        <v>67.679999999999993</v>
      </c>
      <c r="L46" s="13">
        <f t="shared" si="4"/>
        <v>69.179999999999993</v>
      </c>
      <c r="M46" s="14">
        <f t="shared" si="1"/>
        <v>0.30999999999998806</v>
      </c>
      <c r="N46" s="15" t="s">
        <v>18</v>
      </c>
      <c r="O46" s="16"/>
    </row>
    <row r="47" spans="1:15" x14ac:dyDescent="0.2">
      <c r="A47" s="12">
        <v>320</v>
      </c>
      <c r="B47" s="12" t="s">
        <v>14</v>
      </c>
      <c r="C47" s="12" t="s">
        <v>15</v>
      </c>
      <c r="D47" s="12">
        <v>8</v>
      </c>
      <c r="E47" s="12" t="s">
        <v>16</v>
      </c>
      <c r="F47" s="12">
        <v>2</v>
      </c>
      <c r="G47" s="13">
        <v>1.5</v>
      </c>
      <c r="H47" s="13">
        <v>1.5</v>
      </c>
      <c r="I47" s="13">
        <v>60.3</v>
      </c>
      <c r="J47" s="13">
        <v>61.8</v>
      </c>
      <c r="K47" s="13">
        <f t="shared" si="4"/>
        <v>69.179999999999993</v>
      </c>
      <c r="L47" s="13">
        <f t="shared" si="4"/>
        <v>70.679999999999993</v>
      </c>
      <c r="M47" s="15">
        <f t="shared" si="1"/>
        <v>0</v>
      </c>
      <c r="N47" s="15" t="s">
        <v>18</v>
      </c>
      <c r="O47" s="16"/>
    </row>
    <row r="48" spans="1:15" x14ac:dyDescent="0.2">
      <c r="A48" s="12">
        <v>320</v>
      </c>
      <c r="B48" s="12" t="s">
        <v>14</v>
      </c>
      <c r="C48" s="12" t="s">
        <v>15</v>
      </c>
      <c r="D48" s="12">
        <v>8</v>
      </c>
      <c r="E48" s="12" t="s">
        <v>16</v>
      </c>
      <c r="F48" s="12">
        <v>3</v>
      </c>
      <c r="G48" s="13">
        <v>1.5</v>
      </c>
      <c r="H48" s="13">
        <v>1.5</v>
      </c>
      <c r="I48" s="13">
        <v>61.8</v>
      </c>
      <c r="J48" s="13">
        <v>63.3</v>
      </c>
      <c r="K48" s="13">
        <f t="shared" si="4"/>
        <v>70.679999999999993</v>
      </c>
      <c r="L48" s="13">
        <f t="shared" si="4"/>
        <v>72.179999999999993</v>
      </c>
      <c r="M48" s="15">
        <f t="shared" si="1"/>
        <v>0</v>
      </c>
      <c r="N48" s="15" t="s">
        <v>18</v>
      </c>
      <c r="O48" s="16"/>
    </row>
    <row r="49" spans="1:15" x14ac:dyDescent="0.2">
      <c r="A49" s="12">
        <v>320</v>
      </c>
      <c r="B49" s="12" t="s">
        <v>14</v>
      </c>
      <c r="C49" s="12" t="s">
        <v>19</v>
      </c>
      <c r="D49" s="12">
        <v>7</v>
      </c>
      <c r="E49" s="12" t="s">
        <v>16</v>
      </c>
      <c r="F49" s="12" t="s">
        <v>17</v>
      </c>
      <c r="G49" s="13">
        <v>0.32</v>
      </c>
      <c r="H49" s="13">
        <v>0.32</v>
      </c>
      <c r="I49" s="13">
        <v>65.290000000000006</v>
      </c>
      <c r="J49" s="13">
        <v>65.61</v>
      </c>
      <c r="K49" s="13">
        <f>I49+8.04</f>
        <v>73.330000000000013</v>
      </c>
      <c r="L49" s="13">
        <f>J49+8.04</f>
        <v>73.650000000000006</v>
      </c>
      <c r="M49" s="14">
        <f t="shared" si="1"/>
        <v>1.1500000000000199</v>
      </c>
      <c r="N49" s="15" t="s">
        <v>18</v>
      </c>
      <c r="O49" s="16"/>
    </row>
    <row r="50" spans="1:15" x14ac:dyDescent="0.2">
      <c r="A50" s="12">
        <v>320</v>
      </c>
      <c r="B50" s="12" t="s">
        <v>14</v>
      </c>
      <c r="C50" s="12" t="s">
        <v>15</v>
      </c>
      <c r="D50" s="12">
        <v>8</v>
      </c>
      <c r="E50" s="12" t="s">
        <v>16</v>
      </c>
      <c r="F50" s="12">
        <v>7</v>
      </c>
      <c r="G50" s="13">
        <v>0.71</v>
      </c>
      <c r="H50" s="13">
        <v>0.71</v>
      </c>
      <c r="I50" s="13">
        <v>67.5</v>
      </c>
      <c r="J50" s="13">
        <v>68.209999999999994</v>
      </c>
      <c r="K50" s="13">
        <f>I50+8.88</f>
        <v>76.38</v>
      </c>
      <c r="L50" s="13">
        <f>J50+8.88</f>
        <v>77.089999999999989</v>
      </c>
      <c r="M50" s="14">
        <f t="shared" si="1"/>
        <v>2.7299999999999898</v>
      </c>
      <c r="N50" s="15" t="s">
        <v>18</v>
      </c>
      <c r="O50" s="16"/>
    </row>
    <row r="51" spans="1:15" x14ac:dyDescent="0.2">
      <c r="A51" s="12">
        <v>320</v>
      </c>
      <c r="B51" s="12" t="s">
        <v>14</v>
      </c>
      <c r="C51" s="12" t="s">
        <v>15</v>
      </c>
      <c r="D51" s="12">
        <v>8</v>
      </c>
      <c r="E51" s="12" t="s">
        <v>16</v>
      </c>
      <c r="F51" s="12" t="s">
        <v>17</v>
      </c>
      <c r="G51" s="13">
        <v>0.28999999999999998</v>
      </c>
      <c r="H51" s="13">
        <v>0.28999999999999998</v>
      </c>
      <c r="I51" s="13">
        <v>68.209999999999994</v>
      </c>
      <c r="J51" s="13">
        <v>68.5</v>
      </c>
      <c r="K51" s="13">
        <f>I51+8.88</f>
        <v>77.089999999999989</v>
      </c>
      <c r="L51" s="13">
        <f>J51+8.88</f>
        <v>77.38</v>
      </c>
      <c r="M51" s="15">
        <f t="shared" si="1"/>
        <v>0</v>
      </c>
      <c r="N51" s="15" t="s">
        <v>18</v>
      </c>
      <c r="O51" s="16"/>
    </row>
    <row r="52" spans="1:15" x14ac:dyDescent="0.2">
      <c r="A52" s="12">
        <v>320</v>
      </c>
      <c r="B52" s="12" t="s">
        <v>14</v>
      </c>
      <c r="C52" s="12" t="s">
        <v>15</v>
      </c>
      <c r="D52" s="12">
        <v>9</v>
      </c>
      <c r="E52" s="12" t="s">
        <v>16</v>
      </c>
      <c r="F52" s="12">
        <v>1</v>
      </c>
      <c r="G52" s="13">
        <v>1.5</v>
      </c>
      <c r="H52" s="13">
        <v>1.5</v>
      </c>
      <c r="I52" s="13">
        <v>68.3</v>
      </c>
      <c r="J52" s="13">
        <v>69.8</v>
      </c>
      <c r="K52" s="13">
        <f t="shared" ref="K52:L54" si="5">I52+8.81</f>
        <v>77.11</v>
      </c>
      <c r="L52" s="13">
        <f t="shared" si="5"/>
        <v>78.61</v>
      </c>
      <c r="M52" s="15">
        <f t="shared" si="1"/>
        <v>-0.26999999999999602</v>
      </c>
      <c r="N52" s="15" t="s">
        <v>18</v>
      </c>
      <c r="O52" s="16"/>
    </row>
    <row r="53" spans="1:15" x14ac:dyDescent="0.2">
      <c r="A53" s="12">
        <v>320</v>
      </c>
      <c r="B53" s="12" t="s">
        <v>14</v>
      </c>
      <c r="C53" s="12" t="s">
        <v>15</v>
      </c>
      <c r="D53" s="12">
        <v>9</v>
      </c>
      <c r="E53" s="12" t="s">
        <v>16</v>
      </c>
      <c r="F53" s="12">
        <v>2</v>
      </c>
      <c r="G53" s="13">
        <v>1.5</v>
      </c>
      <c r="H53" s="13">
        <v>1.5</v>
      </c>
      <c r="I53" s="13">
        <v>69.8</v>
      </c>
      <c r="J53" s="13">
        <v>71.3</v>
      </c>
      <c r="K53" s="13">
        <f t="shared" si="5"/>
        <v>78.61</v>
      </c>
      <c r="L53" s="13">
        <f t="shared" si="5"/>
        <v>80.11</v>
      </c>
      <c r="M53" s="15">
        <f t="shared" si="1"/>
        <v>0</v>
      </c>
      <c r="N53" s="15" t="s">
        <v>18</v>
      </c>
      <c r="O53" s="16"/>
    </row>
    <row r="54" spans="1:15" x14ac:dyDescent="0.2">
      <c r="A54" s="12">
        <v>320</v>
      </c>
      <c r="B54" s="12" t="s">
        <v>14</v>
      </c>
      <c r="C54" s="12" t="s">
        <v>15</v>
      </c>
      <c r="D54" s="12">
        <v>9</v>
      </c>
      <c r="E54" s="12" t="s">
        <v>16</v>
      </c>
      <c r="F54" s="12">
        <v>3</v>
      </c>
      <c r="G54" s="13">
        <v>1.5</v>
      </c>
      <c r="H54" s="13">
        <v>1.5</v>
      </c>
      <c r="I54" s="13">
        <v>71.3</v>
      </c>
      <c r="J54" s="13">
        <v>72.8</v>
      </c>
      <c r="K54" s="13">
        <f t="shared" si="5"/>
        <v>80.11</v>
      </c>
      <c r="L54" s="13">
        <f t="shared" si="5"/>
        <v>81.61</v>
      </c>
      <c r="M54" s="15">
        <f t="shared" si="1"/>
        <v>0</v>
      </c>
      <c r="N54" s="15" t="s">
        <v>18</v>
      </c>
      <c r="O54" s="16"/>
    </row>
    <row r="55" spans="1:15" x14ac:dyDescent="0.2">
      <c r="A55" s="12">
        <v>320</v>
      </c>
      <c r="B55" s="12" t="s">
        <v>14</v>
      </c>
      <c r="C55" s="12" t="s">
        <v>19</v>
      </c>
      <c r="D55" s="12">
        <v>8</v>
      </c>
      <c r="E55" s="12" t="s">
        <v>16</v>
      </c>
      <c r="F55" s="12" t="s">
        <v>17</v>
      </c>
      <c r="G55" s="13">
        <v>0.19</v>
      </c>
      <c r="H55" s="13">
        <v>0.19</v>
      </c>
      <c r="I55" s="13">
        <v>74.239999999999995</v>
      </c>
      <c r="J55" s="13">
        <v>74.430000000000007</v>
      </c>
      <c r="K55" s="13">
        <f>I55+9.09</f>
        <v>83.33</v>
      </c>
      <c r="L55" s="13">
        <f>J55+9.09</f>
        <v>83.52000000000001</v>
      </c>
      <c r="M55" s="14">
        <f t="shared" si="1"/>
        <v>1.7199999999999989</v>
      </c>
      <c r="N55" s="15" t="s">
        <v>18</v>
      </c>
      <c r="O55" s="16"/>
    </row>
    <row r="56" spans="1:15" x14ac:dyDescent="0.2">
      <c r="A56" s="12">
        <v>320</v>
      </c>
      <c r="B56" s="12" t="s">
        <v>14</v>
      </c>
      <c r="C56" s="12" t="s">
        <v>19</v>
      </c>
      <c r="D56" s="12">
        <v>9</v>
      </c>
      <c r="E56" s="12" t="s">
        <v>16</v>
      </c>
      <c r="F56" s="12">
        <v>1</v>
      </c>
      <c r="G56" s="13">
        <v>1.5</v>
      </c>
      <c r="H56" s="13">
        <v>1.5</v>
      </c>
      <c r="I56" s="13">
        <v>74.5</v>
      </c>
      <c r="J56" s="13">
        <v>76</v>
      </c>
      <c r="K56" s="13">
        <f>I56+9.77</f>
        <v>84.27</v>
      </c>
      <c r="L56" s="13">
        <f>J56+9.77</f>
        <v>85.77</v>
      </c>
      <c r="M56" s="14">
        <f t="shared" si="1"/>
        <v>0.74999999999998579</v>
      </c>
      <c r="N56" s="15" t="s">
        <v>18</v>
      </c>
      <c r="O56" s="16"/>
    </row>
    <row r="57" spans="1:15" x14ac:dyDescent="0.2">
      <c r="A57" s="12">
        <v>320</v>
      </c>
      <c r="B57" s="12" t="s">
        <v>14</v>
      </c>
      <c r="C57" s="12" t="s">
        <v>15</v>
      </c>
      <c r="D57" s="12">
        <v>9</v>
      </c>
      <c r="E57" s="12" t="s">
        <v>16</v>
      </c>
      <c r="F57" s="12" t="s">
        <v>17</v>
      </c>
      <c r="G57" s="13">
        <v>0.32</v>
      </c>
      <c r="H57" s="13">
        <v>0.32</v>
      </c>
      <c r="I57" s="13">
        <v>77.45</v>
      </c>
      <c r="J57" s="13">
        <v>77.77</v>
      </c>
      <c r="K57" s="13">
        <f>I57+8.81</f>
        <v>86.26</v>
      </c>
      <c r="L57" s="13">
        <f>J57+8.81</f>
        <v>86.58</v>
      </c>
      <c r="M57" s="14">
        <f t="shared" si="1"/>
        <v>0.49000000000000909</v>
      </c>
      <c r="N57" s="15" t="s">
        <v>18</v>
      </c>
      <c r="O57" s="16"/>
    </row>
    <row r="58" spans="1:15" x14ac:dyDescent="0.2">
      <c r="A58" s="12">
        <v>320</v>
      </c>
      <c r="B58" s="12" t="s">
        <v>14</v>
      </c>
      <c r="C58" s="12" t="s">
        <v>15</v>
      </c>
      <c r="D58" s="12">
        <v>10</v>
      </c>
      <c r="E58" s="12" t="s">
        <v>16</v>
      </c>
      <c r="F58" s="12">
        <v>1</v>
      </c>
      <c r="G58" s="13">
        <v>1.5</v>
      </c>
      <c r="H58" s="13">
        <v>1.5</v>
      </c>
      <c r="I58" s="13">
        <v>77.8</v>
      </c>
      <c r="J58" s="13">
        <v>79.3</v>
      </c>
      <c r="K58" s="13">
        <f>I58+10.19</f>
        <v>87.99</v>
      </c>
      <c r="L58" s="13">
        <f>J58+10.19</f>
        <v>89.49</v>
      </c>
      <c r="M58" s="14">
        <f t="shared" si="1"/>
        <v>1.4099999999999966</v>
      </c>
      <c r="N58" s="15" t="s">
        <v>18</v>
      </c>
      <c r="O58" s="16"/>
    </row>
    <row r="59" spans="1:15" x14ac:dyDescent="0.2">
      <c r="A59" s="12">
        <v>320</v>
      </c>
      <c r="B59" s="12" t="s">
        <v>14</v>
      </c>
      <c r="C59" s="12" t="s">
        <v>19</v>
      </c>
      <c r="D59" s="12">
        <v>9</v>
      </c>
      <c r="E59" s="12" t="s">
        <v>16</v>
      </c>
      <c r="F59" s="12">
        <v>5</v>
      </c>
      <c r="G59" s="13">
        <v>1.5</v>
      </c>
      <c r="H59" s="13">
        <v>1.5</v>
      </c>
      <c r="I59" s="13">
        <v>80.5</v>
      </c>
      <c r="J59" s="13">
        <v>82</v>
      </c>
      <c r="K59" s="13">
        <f t="shared" ref="K59:L62" si="6">I59+9.77</f>
        <v>90.27</v>
      </c>
      <c r="L59" s="13">
        <f t="shared" si="6"/>
        <v>91.77</v>
      </c>
      <c r="M59" s="14">
        <f t="shared" si="1"/>
        <v>0.78000000000000114</v>
      </c>
      <c r="N59" s="15" t="s">
        <v>18</v>
      </c>
      <c r="O59" s="16"/>
    </row>
    <row r="60" spans="1:15" x14ac:dyDescent="0.2">
      <c r="A60" s="12">
        <v>320</v>
      </c>
      <c r="B60" s="12" t="s">
        <v>14</v>
      </c>
      <c r="C60" s="12" t="s">
        <v>19</v>
      </c>
      <c r="D60" s="12">
        <v>9</v>
      </c>
      <c r="E60" s="12" t="s">
        <v>16</v>
      </c>
      <c r="F60" s="12">
        <v>6</v>
      </c>
      <c r="G60" s="13">
        <v>1.5</v>
      </c>
      <c r="H60" s="13">
        <v>1.5</v>
      </c>
      <c r="I60" s="13">
        <v>82</v>
      </c>
      <c r="J60" s="13">
        <v>83.5</v>
      </c>
      <c r="K60" s="13">
        <f t="shared" si="6"/>
        <v>91.77</v>
      </c>
      <c r="L60" s="13">
        <f t="shared" si="6"/>
        <v>93.27</v>
      </c>
      <c r="M60" s="15">
        <f t="shared" si="1"/>
        <v>0</v>
      </c>
      <c r="N60" s="15" t="s">
        <v>18</v>
      </c>
      <c r="O60" s="16"/>
    </row>
    <row r="61" spans="1:15" x14ac:dyDescent="0.2">
      <c r="A61" s="12">
        <v>320</v>
      </c>
      <c r="B61" s="12" t="s">
        <v>14</v>
      </c>
      <c r="C61" s="12" t="s">
        <v>19</v>
      </c>
      <c r="D61" s="12">
        <v>9</v>
      </c>
      <c r="E61" s="12" t="s">
        <v>16</v>
      </c>
      <c r="F61" s="12">
        <v>7</v>
      </c>
      <c r="G61" s="13">
        <v>0.87</v>
      </c>
      <c r="H61" s="13">
        <v>0.87</v>
      </c>
      <c r="I61" s="13">
        <v>83.5</v>
      </c>
      <c r="J61" s="13">
        <v>84.37</v>
      </c>
      <c r="K61" s="13">
        <f t="shared" si="6"/>
        <v>93.27</v>
      </c>
      <c r="L61" s="13">
        <f t="shared" si="6"/>
        <v>94.14</v>
      </c>
      <c r="M61" s="15">
        <f t="shared" si="1"/>
        <v>0</v>
      </c>
      <c r="N61" s="15" t="s">
        <v>18</v>
      </c>
      <c r="O61" s="16"/>
    </row>
    <row r="62" spans="1:15" x14ac:dyDescent="0.2">
      <c r="A62" s="12">
        <v>320</v>
      </c>
      <c r="B62" s="12" t="s">
        <v>14</v>
      </c>
      <c r="C62" s="12" t="s">
        <v>19</v>
      </c>
      <c r="D62" s="12">
        <v>9</v>
      </c>
      <c r="E62" s="12" t="s">
        <v>16</v>
      </c>
      <c r="F62" s="12" t="s">
        <v>17</v>
      </c>
      <c r="G62" s="13">
        <v>0.26</v>
      </c>
      <c r="H62" s="13">
        <v>0.26</v>
      </c>
      <c r="I62" s="13">
        <v>84.37</v>
      </c>
      <c r="J62" s="13">
        <v>84.63</v>
      </c>
      <c r="K62" s="13">
        <f t="shared" si="6"/>
        <v>94.14</v>
      </c>
      <c r="L62" s="13">
        <f t="shared" si="6"/>
        <v>94.399999999999991</v>
      </c>
      <c r="M62" s="15">
        <f t="shared" si="1"/>
        <v>0</v>
      </c>
      <c r="N62" s="15" t="s">
        <v>18</v>
      </c>
      <c r="O62" s="16"/>
    </row>
    <row r="63" spans="1:15" x14ac:dyDescent="0.2">
      <c r="A63" s="12">
        <v>320</v>
      </c>
      <c r="B63" s="12" t="s">
        <v>14</v>
      </c>
      <c r="C63" s="12" t="s">
        <v>19</v>
      </c>
      <c r="D63" s="12">
        <v>10</v>
      </c>
      <c r="E63" s="12" t="s">
        <v>16</v>
      </c>
      <c r="F63" s="12">
        <v>1</v>
      </c>
      <c r="G63" s="13">
        <v>1.5</v>
      </c>
      <c r="H63" s="13">
        <v>1.5</v>
      </c>
      <c r="I63" s="13">
        <v>84</v>
      </c>
      <c r="J63" s="13">
        <v>85.5</v>
      </c>
      <c r="K63" s="13">
        <f>I63+9.71</f>
        <v>93.710000000000008</v>
      </c>
      <c r="L63" s="13">
        <f>J63+9.71</f>
        <v>95.210000000000008</v>
      </c>
      <c r="M63" s="15">
        <f t="shared" si="1"/>
        <v>-0.68999999999998352</v>
      </c>
      <c r="N63" s="15" t="s">
        <v>18</v>
      </c>
      <c r="O63" s="16"/>
    </row>
    <row r="64" spans="1:15" x14ac:dyDescent="0.2">
      <c r="A64" s="12">
        <v>320</v>
      </c>
      <c r="B64" s="12" t="s">
        <v>14</v>
      </c>
      <c r="C64" s="12" t="s">
        <v>15</v>
      </c>
      <c r="D64" s="12">
        <v>10</v>
      </c>
      <c r="E64" s="12" t="s">
        <v>16</v>
      </c>
      <c r="F64" s="12">
        <v>7</v>
      </c>
      <c r="G64" s="13">
        <v>0.73</v>
      </c>
      <c r="H64" s="13">
        <v>0.73</v>
      </c>
      <c r="I64" s="13">
        <v>86.8</v>
      </c>
      <c r="J64" s="13">
        <v>87.53</v>
      </c>
      <c r="K64" s="13">
        <f>I64+10.19</f>
        <v>96.99</v>
      </c>
      <c r="L64" s="13">
        <f>J64+10.19</f>
        <v>97.72</v>
      </c>
      <c r="M64" s="14">
        <f t="shared" si="1"/>
        <v>1.7799999999999869</v>
      </c>
      <c r="N64" s="15" t="s">
        <v>18</v>
      </c>
      <c r="O64" s="16"/>
    </row>
    <row r="65" spans="1:15" x14ac:dyDescent="0.2">
      <c r="A65" s="12">
        <v>320</v>
      </c>
      <c r="B65" s="12" t="s">
        <v>14</v>
      </c>
      <c r="C65" s="12" t="s">
        <v>15</v>
      </c>
      <c r="D65" s="12">
        <v>10</v>
      </c>
      <c r="E65" s="12" t="s">
        <v>16</v>
      </c>
      <c r="F65" s="12" t="s">
        <v>17</v>
      </c>
      <c r="G65" s="13">
        <v>0.27</v>
      </c>
      <c r="H65" s="13">
        <v>0.27</v>
      </c>
      <c r="I65" s="13">
        <v>87.53</v>
      </c>
      <c r="J65" s="13">
        <v>87.8</v>
      </c>
      <c r="K65" s="13">
        <f>I65+10.19</f>
        <v>97.72</v>
      </c>
      <c r="L65" s="13">
        <f>J65+10.19</f>
        <v>97.99</v>
      </c>
      <c r="M65" s="15">
        <f t="shared" si="1"/>
        <v>0</v>
      </c>
      <c r="N65" s="15" t="s">
        <v>18</v>
      </c>
      <c r="O65" s="16"/>
    </row>
    <row r="66" spans="1:15" x14ac:dyDescent="0.2">
      <c r="A66" s="12">
        <v>320</v>
      </c>
      <c r="B66" s="12" t="s">
        <v>14</v>
      </c>
      <c r="C66" s="12" t="s">
        <v>15</v>
      </c>
      <c r="D66" s="12">
        <v>11</v>
      </c>
      <c r="E66" s="12" t="s">
        <v>16</v>
      </c>
      <c r="F66" s="12">
        <v>1</v>
      </c>
      <c r="G66" s="13">
        <v>1.5</v>
      </c>
      <c r="H66" s="13">
        <v>1.5</v>
      </c>
      <c r="I66" s="13">
        <v>87.3</v>
      </c>
      <c r="J66" s="13">
        <v>88.8</v>
      </c>
      <c r="K66" s="13">
        <f>I66+10.69</f>
        <v>97.99</v>
      </c>
      <c r="L66" s="13">
        <f>J66+10.69</f>
        <v>99.49</v>
      </c>
      <c r="M66" s="15">
        <f t="shared" si="1"/>
        <v>0</v>
      </c>
      <c r="N66" s="15" t="s">
        <v>18</v>
      </c>
      <c r="O66" s="16"/>
    </row>
    <row r="67" spans="1:15" x14ac:dyDescent="0.2">
      <c r="A67" s="12">
        <v>320</v>
      </c>
      <c r="B67" s="12" t="s">
        <v>14</v>
      </c>
      <c r="C67" s="12" t="s">
        <v>15</v>
      </c>
      <c r="D67" s="12">
        <v>11</v>
      </c>
      <c r="E67" s="12" t="s">
        <v>16</v>
      </c>
      <c r="F67" s="12">
        <v>2</v>
      </c>
      <c r="G67" s="13">
        <v>1.5</v>
      </c>
      <c r="H67" s="13">
        <v>1.5</v>
      </c>
      <c r="I67" s="13">
        <v>88.8</v>
      </c>
      <c r="J67" s="13">
        <v>90.3</v>
      </c>
      <c r="K67" s="13">
        <f>I67+10.69</f>
        <v>99.49</v>
      </c>
      <c r="L67" s="13">
        <f>J67+10.69</f>
        <v>100.99</v>
      </c>
      <c r="M67" s="15">
        <f t="shared" si="1"/>
        <v>0</v>
      </c>
      <c r="N67" s="15" t="s">
        <v>18</v>
      </c>
      <c r="O67" s="16"/>
    </row>
    <row r="68" spans="1:15" x14ac:dyDescent="0.2">
      <c r="A68" s="12">
        <v>320</v>
      </c>
      <c r="B68" s="12" t="s">
        <v>14</v>
      </c>
      <c r="C68" s="12" t="s">
        <v>19</v>
      </c>
      <c r="D68" s="12">
        <v>10</v>
      </c>
      <c r="E68" s="12" t="s">
        <v>16</v>
      </c>
      <c r="F68" s="12">
        <v>7</v>
      </c>
      <c r="G68" s="13">
        <v>0.88</v>
      </c>
      <c r="H68" s="13">
        <v>0.88</v>
      </c>
      <c r="I68" s="13">
        <v>92.7</v>
      </c>
      <c r="J68" s="13">
        <v>93.58</v>
      </c>
      <c r="K68" s="13">
        <f>I68+9.71</f>
        <v>102.41</v>
      </c>
      <c r="L68" s="13">
        <f>J68+9.71</f>
        <v>103.28999999999999</v>
      </c>
      <c r="M68" s="14">
        <f t="shared" si="1"/>
        <v>1.4200000000000017</v>
      </c>
      <c r="N68" s="15" t="s">
        <v>18</v>
      </c>
      <c r="O68" s="16"/>
    </row>
    <row r="69" spans="1:15" x14ac:dyDescent="0.2">
      <c r="A69" s="12">
        <v>320</v>
      </c>
      <c r="B69" s="12" t="s">
        <v>14</v>
      </c>
      <c r="C69" s="12" t="s">
        <v>19</v>
      </c>
      <c r="D69" s="12">
        <v>10</v>
      </c>
      <c r="E69" s="12" t="s">
        <v>16</v>
      </c>
      <c r="F69" s="12" t="s">
        <v>17</v>
      </c>
      <c r="G69" s="13">
        <v>0.25</v>
      </c>
      <c r="H69" s="13">
        <v>0.25</v>
      </c>
      <c r="I69" s="13">
        <v>93.58</v>
      </c>
      <c r="J69" s="13">
        <v>93.83</v>
      </c>
      <c r="K69" s="13">
        <f>I69+9.71</f>
        <v>103.28999999999999</v>
      </c>
      <c r="L69" s="13">
        <f>J69+9.71</f>
        <v>103.53999999999999</v>
      </c>
      <c r="M69" s="15">
        <f t="shared" si="1"/>
        <v>0</v>
      </c>
      <c r="N69" s="15" t="s">
        <v>18</v>
      </c>
      <c r="O69" s="16"/>
    </row>
    <row r="70" spans="1:15" x14ac:dyDescent="0.2">
      <c r="A70" s="12">
        <v>320</v>
      </c>
      <c r="B70" s="12" t="s">
        <v>14</v>
      </c>
      <c r="C70" s="12" t="s">
        <v>15</v>
      </c>
      <c r="D70" s="12">
        <v>11</v>
      </c>
      <c r="E70" s="12" t="s">
        <v>16</v>
      </c>
      <c r="F70" s="12">
        <v>7</v>
      </c>
      <c r="G70" s="13">
        <v>0.64</v>
      </c>
      <c r="H70" s="13">
        <v>0.64</v>
      </c>
      <c r="I70" s="13">
        <v>96.3</v>
      </c>
      <c r="J70" s="13">
        <v>96.94</v>
      </c>
      <c r="K70" s="13">
        <f>I70+10.69</f>
        <v>106.99</v>
      </c>
      <c r="L70" s="13">
        <f>J70+10.69</f>
        <v>107.63</v>
      </c>
      <c r="M70" s="14">
        <f t="shared" si="1"/>
        <v>3.4500000000000028</v>
      </c>
      <c r="N70" s="15" t="s">
        <v>18</v>
      </c>
      <c r="O70" s="16"/>
    </row>
    <row r="71" spans="1:15" x14ac:dyDescent="0.2">
      <c r="A71" s="12">
        <v>320</v>
      </c>
      <c r="B71" s="12" t="s">
        <v>14</v>
      </c>
      <c r="C71" s="12" t="s">
        <v>15</v>
      </c>
      <c r="D71" s="12">
        <v>11</v>
      </c>
      <c r="E71" s="12" t="s">
        <v>16</v>
      </c>
      <c r="F71" s="12" t="s">
        <v>17</v>
      </c>
      <c r="G71" s="13">
        <v>0.31</v>
      </c>
      <c r="H71" s="13">
        <v>0.31</v>
      </c>
      <c r="I71" s="13">
        <v>96.94</v>
      </c>
      <c r="J71" s="13">
        <v>97.25</v>
      </c>
      <c r="K71" s="13">
        <f>I71+10.69</f>
        <v>107.63</v>
      </c>
      <c r="L71" s="13">
        <f>J71+10.69</f>
        <v>107.94</v>
      </c>
      <c r="M71" s="15">
        <f t="shared" ref="M71:M134" si="7">K71-L70</f>
        <v>0</v>
      </c>
      <c r="N71" s="15" t="s">
        <v>18</v>
      </c>
      <c r="O71" s="16"/>
    </row>
    <row r="72" spans="1:15" x14ac:dyDescent="0.2">
      <c r="A72" s="12">
        <v>320</v>
      </c>
      <c r="B72" s="12" t="s">
        <v>14</v>
      </c>
      <c r="C72" s="12" t="s">
        <v>19</v>
      </c>
      <c r="D72" s="12">
        <v>11</v>
      </c>
      <c r="E72" s="12" t="s">
        <v>16</v>
      </c>
      <c r="F72" s="12">
        <v>5</v>
      </c>
      <c r="G72" s="13">
        <v>1.5</v>
      </c>
      <c r="H72" s="13">
        <v>1.5</v>
      </c>
      <c r="I72" s="13">
        <v>99.5</v>
      </c>
      <c r="J72" s="13">
        <v>101</v>
      </c>
      <c r="K72" s="13">
        <f t="shared" ref="K72:L75" si="8">I72+11.79</f>
        <v>111.28999999999999</v>
      </c>
      <c r="L72" s="13">
        <f t="shared" si="8"/>
        <v>112.78999999999999</v>
      </c>
      <c r="M72" s="14">
        <f t="shared" si="7"/>
        <v>3.3499999999999943</v>
      </c>
      <c r="N72" s="15" t="s">
        <v>18</v>
      </c>
      <c r="O72" s="16"/>
    </row>
    <row r="73" spans="1:15" x14ac:dyDescent="0.2">
      <c r="A73" s="12">
        <v>320</v>
      </c>
      <c r="B73" s="12" t="s">
        <v>14</v>
      </c>
      <c r="C73" s="12" t="s">
        <v>19</v>
      </c>
      <c r="D73" s="12">
        <v>11</v>
      </c>
      <c r="E73" s="12" t="s">
        <v>16</v>
      </c>
      <c r="F73" s="12">
        <v>6</v>
      </c>
      <c r="G73" s="13">
        <v>1.5</v>
      </c>
      <c r="H73" s="13">
        <v>1.5</v>
      </c>
      <c r="I73" s="13">
        <v>101</v>
      </c>
      <c r="J73" s="13">
        <v>102.5</v>
      </c>
      <c r="K73" s="13">
        <f t="shared" si="8"/>
        <v>112.78999999999999</v>
      </c>
      <c r="L73" s="13">
        <f t="shared" si="8"/>
        <v>114.28999999999999</v>
      </c>
      <c r="M73" s="15">
        <f t="shared" si="7"/>
        <v>0</v>
      </c>
      <c r="N73" s="15" t="s">
        <v>18</v>
      </c>
      <c r="O73" s="16"/>
    </row>
    <row r="74" spans="1:15" x14ac:dyDescent="0.2">
      <c r="A74" s="12">
        <v>320</v>
      </c>
      <c r="B74" s="12" t="s">
        <v>14</v>
      </c>
      <c r="C74" s="12" t="s">
        <v>19</v>
      </c>
      <c r="D74" s="12">
        <v>11</v>
      </c>
      <c r="E74" s="12" t="s">
        <v>16</v>
      </c>
      <c r="F74" s="12">
        <v>7</v>
      </c>
      <c r="G74" s="13">
        <v>0.8</v>
      </c>
      <c r="H74" s="13">
        <v>0.8</v>
      </c>
      <c r="I74" s="13">
        <v>102.5</v>
      </c>
      <c r="J74" s="13">
        <v>103.3</v>
      </c>
      <c r="K74" s="13">
        <f t="shared" si="8"/>
        <v>114.28999999999999</v>
      </c>
      <c r="L74" s="13">
        <f t="shared" si="8"/>
        <v>115.09</v>
      </c>
      <c r="M74" s="15">
        <f t="shared" si="7"/>
        <v>0</v>
      </c>
      <c r="N74" s="15" t="s">
        <v>18</v>
      </c>
      <c r="O74" s="16"/>
    </row>
    <row r="75" spans="1:15" x14ac:dyDescent="0.2">
      <c r="A75" s="12">
        <v>320</v>
      </c>
      <c r="B75" s="12" t="s">
        <v>14</v>
      </c>
      <c r="C75" s="12" t="s">
        <v>19</v>
      </c>
      <c r="D75" s="12">
        <v>11</v>
      </c>
      <c r="E75" s="12" t="s">
        <v>16</v>
      </c>
      <c r="F75" s="12" t="s">
        <v>17</v>
      </c>
      <c r="G75" s="13">
        <v>0.23</v>
      </c>
      <c r="H75" s="13">
        <v>0.23</v>
      </c>
      <c r="I75" s="13">
        <v>103.3</v>
      </c>
      <c r="J75" s="13">
        <v>103.53</v>
      </c>
      <c r="K75" s="13">
        <f t="shared" si="8"/>
        <v>115.09</v>
      </c>
      <c r="L75" s="13">
        <f t="shared" si="8"/>
        <v>115.32</v>
      </c>
      <c r="M75" s="15">
        <f t="shared" si="7"/>
        <v>0</v>
      </c>
      <c r="N75" s="15" t="s">
        <v>18</v>
      </c>
      <c r="O75" s="16"/>
    </row>
    <row r="76" spans="1:15" x14ac:dyDescent="0.2">
      <c r="A76" s="12">
        <v>320</v>
      </c>
      <c r="B76" s="12" t="s">
        <v>14</v>
      </c>
      <c r="C76" s="12" t="s">
        <v>19</v>
      </c>
      <c r="D76" s="12">
        <v>12</v>
      </c>
      <c r="E76" s="12" t="s">
        <v>16</v>
      </c>
      <c r="F76" s="12">
        <v>1</v>
      </c>
      <c r="G76" s="13">
        <v>1.5</v>
      </c>
      <c r="H76" s="13">
        <v>1.5</v>
      </c>
      <c r="I76" s="13">
        <v>103</v>
      </c>
      <c r="J76" s="13">
        <v>104.5</v>
      </c>
      <c r="K76" s="13">
        <f>I76+12.88</f>
        <v>115.88</v>
      </c>
      <c r="L76" s="13">
        <f>J76+12.88</f>
        <v>117.38</v>
      </c>
      <c r="M76" s="14">
        <f t="shared" si="7"/>
        <v>0.56000000000000227</v>
      </c>
      <c r="N76" s="15" t="s">
        <v>18</v>
      </c>
      <c r="O76" s="16"/>
    </row>
    <row r="77" spans="1:15" x14ac:dyDescent="0.2">
      <c r="A77" s="12">
        <v>320</v>
      </c>
      <c r="B77" s="12" t="s">
        <v>14</v>
      </c>
      <c r="C77" s="12" t="s">
        <v>15</v>
      </c>
      <c r="D77" s="12">
        <v>12</v>
      </c>
      <c r="E77" s="12" t="s">
        <v>16</v>
      </c>
      <c r="F77" s="12">
        <v>7</v>
      </c>
      <c r="G77" s="13">
        <v>0.56999999999999995</v>
      </c>
      <c r="H77" s="13">
        <v>0.56999999999999995</v>
      </c>
      <c r="I77" s="13">
        <v>105.8</v>
      </c>
      <c r="J77" s="13">
        <v>106.37</v>
      </c>
      <c r="K77" s="13">
        <f>I77+12.51</f>
        <v>118.31</v>
      </c>
      <c r="L77" s="13">
        <f>J77+12.51</f>
        <v>118.88000000000001</v>
      </c>
      <c r="M77" s="14">
        <f t="shared" si="7"/>
        <v>0.93000000000000682</v>
      </c>
      <c r="N77" s="15" t="s">
        <v>18</v>
      </c>
      <c r="O77" s="16"/>
    </row>
    <row r="78" spans="1:15" x14ac:dyDescent="0.2">
      <c r="A78" s="12">
        <v>320</v>
      </c>
      <c r="B78" s="12" t="s">
        <v>14</v>
      </c>
      <c r="C78" s="12" t="s">
        <v>15</v>
      </c>
      <c r="D78" s="12">
        <v>12</v>
      </c>
      <c r="E78" s="12" t="s">
        <v>16</v>
      </c>
      <c r="F78" s="12" t="s">
        <v>17</v>
      </c>
      <c r="G78" s="13">
        <v>0.23</v>
      </c>
      <c r="H78" s="13">
        <v>0.23</v>
      </c>
      <c r="I78" s="13">
        <v>106.37</v>
      </c>
      <c r="J78" s="13">
        <v>106.6</v>
      </c>
      <c r="K78" s="13">
        <f>I78+12.51</f>
        <v>118.88000000000001</v>
      </c>
      <c r="L78" s="13">
        <f>J78+12.51</f>
        <v>119.11</v>
      </c>
      <c r="M78" s="15">
        <f t="shared" si="7"/>
        <v>0</v>
      </c>
      <c r="N78" s="15" t="s">
        <v>18</v>
      </c>
      <c r="O78" s="16"/>
    </row>
    <row r="79" spans="1:15" x14ac:dyDescent="0.2">
      <c r="A79" s="12">
        <v>320</v>
      </c>
      <c r="B79" s="12" t="s">
        <v>14</v>
      </c>
      <c r="C79" s="12" t="s">
        <v>19</v>
      </c>
      <c r="D79" s="12">
        <v>12</v>
      </c>
      <c r="E79" s="12" t="s">
        <v>16</v>
      </c>
      <c r="F79" s="12">
        <v>5</v>
      </c>
      <c r="G79" s="13">
        <v>1.5</v>
      </c>
      <c r="H79" s="13">
        <v>1.5</v>
      </c>
      <c r="I79" s="13">
        <v>109</v>
      </c>
      <c r="J79" s="13">
        <v>110.5</v>
      </c>
      <c r="K79" s="13">
        <f t="shared" ref="K79:L82" si="9">I79+12.88</f>
        <v>121.88</v>
      </c>
      <c r="L79" s="13">
        <f t="shared" si="9"/>
        <v>123.38</v>
      </c>
      <c r="M79" s="14">
        <f t="shared" si="7"/>
        <v>2.769999999999996</v>
      </c>
      <c r="N79" s="15" t="s">
        <v>18</v>
      </c>
      <c r="O79" s="16"/>
    </row>
    <row r="80" spans="1:15" x14ac:dyDescent="0.2">
      <c r="A80" s="12">
        <v>320</v>
      </c>
      <c r="B80" s="12" t="s">
        <v>14</v>
      </c>
      <c r="C80" s="12" t="s">
        <v>19</v>
      </c>
      <c r="D80" s="12">
        <v>12</v>
      </c>
      <c r="E80" s="12" t="s">
        <v>16</v>
      </c>
      <c r="F80" s="12">
        <v>6</v>
      </c>
      <c r="G80" s="13">
        <v>1</v>
      </c>
      <c r="H80" s="13">
        <v>1</v>
      </c>
      <c r="I80" s="13">
        <v>110.5</v>
      </c>
      <c r="J80" s="13">
        <v>111.5</v>
      </c>
      <c r="K80" s="13">
        <f t="shared" si="9"/>
        <v>123.38</v>
      </c>
      <c r="L80" s="13">
        <f t="shared" si="9"/>
        <v>124.38</v>
      </c>
      <c r="M80" s="15">
        <f t="shared" si="7"/>
        <v>0</v>
      </c>
      <c r="N80" s="15" t="s">
        <v>18</v>
      </c>
      <c r="O80" s="16"/>
    </row>
    <row r="81" spans="1:15" x14ac:dyDescent="0.2">
      <c r="A81" s="12">
        <v>320</v>
      </c>
      <c r="B81" s="12" t="s">
        <v>14</v>
      </c>
      <c r="C81" s="12" t="s">
        <v>19</v>
      </c>
      <c r="D81" s="12">
        <v>12</v>
      </c>
      <c r="E81" s="12" t="s">
        <v>16</v>
      </c>
      <c r="F81" s="12">
        <v>7</v>
      </c>
      <c r="G81" s="13">
        <v>0.76</v>
      </c>
      <c r="H81" s="13">
        <v>0.76</v>
      </c>
      <c r="I81" s="13">
        <v>111.5</v>
      </c>
      <c r="J81" s="13">
        <v>112.26</v>
      </c>
      <c r="K81" s="13">
        <f t="shared" si="9"/>
        <v>124.38</v>
      </c>
      <c r="L81" s="13">
        <f t="shared" si="9"/>
        <v>125.14</v>
      </c>
      <c r="M81" s="15">
        <f t="shared" si="7"/>
        <v>0</v>
      </c>
      <c r="N81" s="15" t="s">
        <v>18</v>
      </c>
      <c r="O81" s="16"/>
    </row>
    <row r="82" spans="1:15" x14ac:dyDescent="0.2">
      <c r="A82" s="12">
        <v>320</v>
      </c>
      <c r="B82" s="12" t="s">
        <v>14</v>
      </c>
      <c r="C82" s="12" t="s">
        <v>19</v>
      </c>
      <c r="D82" s="12">
        <v>12</v>
      </c>
      <c r="E82" s="12" t="s">
        <v>16</v>
      </c>
      <c r="F82" s="12" t="s">
        <v>17</v>
      </c>
      <c r="G82" s="13">
        <v>0.22</v>
      </c>
      <c r="H82" s="13">
        <v>0.22</v>
      </c>
      <c r="I82" s="13">
        <v>112.26</v>
      </c>
      <c r="J82" s="13">
        <v>112.48</v>
      </c>
      <c r="K82" s="13">
        <f t="shared" si="9"/>
        <v>125.14</v>
      </c>
      <c r="L82" s="13">
        <f t="shared" si="9"/>
        <v>125.36</v>
      </c>
      <c r="M82" s="15">
        <f t="shared" si="7"/>
        <v>0</v>
      </c>
      <c r="N82" s="15" t="s">
        <v>18</v>
      </c>
      <c r="O82" s="16"/>
    </row>
    <row r="83" spans="1:15" x14ac:dyDescent="0.2">
      <c r="A83" s="12">
        <v>320</v>
      </c>
      <c r="B83" s="12" t="s">
        <v>14</v>
      </c>
      <c r="C83" s="12" t="s">
        <v>19</v>
      </c>
      <c r="D83" s="12">
        <v>13</v>
      </c>
      <c r="E83" s="12" t="s">
        <v>16</v>
      </c>
      <c r="F83" s="12">
        <v>1</v>
      </c>
      <c r="G83" s="13">
        <v>1.5</v>
      </c>
      <c r="H83" s="13">
        <v>1.5</v>
      </c>
      <c r="I83" s="13">
        <v>112.5</v>
      </c>
      <c r="J83" s="13">
        <v>114</v>
      </c>
      <c r="K83" s="13">
        <f>I83+14.22</f>
        <v>126.72</v>
      </c>
      <c r="L83" s="13">
        <f>J83+14.22</f>
        <v>128.22</v>
      </c>
      <c r="M83" s="14">
        <f t="shared" si="7"/>
        <v>1.3599999999999994</v>
      </c>
      <c r="N83" s="15" t="s">
        <v>18</v>
      </c>
      <c r="O83" s="16"/>
    </row>
    <row r="84" spans="1:15" x14ac:dyDescent="0.2">
      <c r="A84" s="12">
        <v>320</v>
      </c>
      <c r="B84" s="12" t="s">
        <v>14</v>
      </c>
      <c r="C84" s="12" t="s">
        <v>15</v>
      </c>
      <c r="D84" s="12">
        <v>13</v>
      </c>
      <c r="E84" s="12" t="s">
        <v>16</v>
      </c>
      <c r="F84" s="12">
        <v>7</v>
      </c>
      <c r="G84" s="13">
        <v>0.77</v>
      </c>
      <c r="H84" s="13">
        <v>0.77</v>
      </c>
      <c r="I84" s="13">
        <v>115.3</v>
      </c>
      <c r="J84" s="13">
        <v>116.07</v>
      </c>
      <c r="K84" s="13">
        <f>I84+14.26</f>
        <v>129.56</v>
      </c>
      <c r="L84" s="13">
        <f>J84+14.26</f>
        <v>130.32999999999998</v>
      </c>
      <c r="M84" s="14">
        <f t="shared" si="7"/>
        <v>1.3400000000000034</v>
      </c>
      <c r="N84" s="15" t="s">
        <v>18</v>
      </c>
      <c r="O84" s="16"/>
    </row>
    <row r="85" spans="1:15" x14ac:dyDescent="0.2">
      <c r="A85" s="12">
        <v>320</v>
      </c>
      <c r="B85" s="12" t="s">
        <v>14</v>
      </c>
      <c r="C85" s="12" t="s">
        <v>15</v>
      </c>
      <c r="D85" s="12">
        <v>13</v>
      </c>
      <c r="E85" s="12" t="s">
        <v>16</v>
      </c>
      <c r="F85" s="12" t="s">
        <v>17</v>
      </c>
      <c r="G85" s="13">
        <v>0.34</v>
      </c>
      <c r="H85" s="13">
        <v>0.34</v>
      </c>
      <c r="I85" s="13">
        <v>116.07</v>
      </c>
      <c r="J85" s="13">
        <v>116.41</v>
      </c>
      <c r="K85" s="13">
        <f>I85+14.26</f>
        <v>130.32999999999998</v>
      </c>
      <c r="L85" s="13">
        <f>J85+14.26</f>
        <v>130.66999999999999</v>
      </c>
      <c r="M85" s="15">
        <f t="shared" si="7"/>
        <v>0</v>
      </c>
      <c r="N85" s="15" t="s">
        <v>18</v>
      </c>
      <c r="O85" s="16"/>
    </row>
    <row r="86" spans="1:15" x14ac:dyDescent="0.2">
      <c r="A86" s="12">
        <v>320</v>
      </c>
      <c r="B86" s="12" t="s">
        <v>14</v>
      </c>
      <c r="C86" s="12" t="s">
        <v>15</v>
      </c>
      <c r="D86" s="12">
        <v>14</v>
      </c>
      <c r="E86" s="12" t="s">
        <v>16</v>
      </c>
      <c r="F86" s="12">
        <v>1</v>
      </c>
      <c r="G86" s="13">
        <v>1.5</v>
      </c>
      <c r="H86" s="13">
        <v>1.5</v>
      </c>
      <c r="I86" s="13">
        <v>115.8</v>
      </c>
      <c r="J86" s="13">
        <v>117.3</v>
      </c>
      <c r="K86" s="13">
        <f>I86+16.98</f>
        <v>132.78</v>
      </c>
      <c r="L86" s="13">
        <f>J86+16.98</f>
        <v>134.28</v>
      </c>
      <c r="M86" s="14">
        <f t="shared" si="7"/>
        <v>2.1100000000000136</v>
      </c>
      <c r="N86" s="15" t="s">
        <v>18</v>
      </c>
      <c r="O86" s="16"/>
    </row>
    <row r="87" spans="1:15" x14ac:dyDescent="0.2">
      <c r="A87" s="12">
        <v>320</v>
      </c>
      <c r="B87" s="12" t="s">
        <v>14</v>
      </c>
      <c r="C87" s="12" t="s">
        <v>19</v>
      </c>
      <c r="D87" s="12">
        <v>13</v>
      </c>
      <c r="E87" s="12" t="s">
        <v>16</v>
      </c>
      <c r="F87" s="12">
        <v>7</v>
      </c>
      <c r="G87" s="13">
        <v>0.82</v>
      </c>
      <c r="H87" s="13">
        <v>0.82</v>
      </c>
      <c r="I87" s="13">
        <v>121.5</v>
      </c>
      <c r="J87" s="13">
        <v>122.32</v>
      </c>
      <c r="K87" s="13">
        <f>I87+14.22</f>
        <v>135.72</v>
      </c>
      <c r="L87" s="13">
        <f>J87+14.22</f>
        <v>136.54</v>
      </c>
      <c r="M87" s="14">
        <f t="shared" si="7"/>
        <v>1.4399999999999977</v>
      </c>
      <c r="N87" s="15" t="s">
        <v>18</v>
      </c>
      <c r="O87" s="16"/>
    </row>
    <row r="88" spans="1:15" x14ac:dyDescent="0.2">
      <c r="A88" s="12">
        <v>320</v>
      </c>
      <c r="B88" s="12" t="s">
        <v>14</v>
      </c>
      <c r="C88" s="12" t="s">
        <v>19</v>
      </c>
      <c r="D88" s="12">
        <v>13</v>
      </c>
      <c r="E88" s="12" t="s">
        <v>16</v>
      </c>
      <c r="F88" s="12" t="s">
        <v>17</v>
      </c>
      <c r="G88" s="13">
        <v>0.31</v>
      </c>
      <c r="H88" s="13">
        <v>0.31</v>
      </c>
      <c r="I88" s="13">
        <v>122.32</v>
      </c>
      <c r="J88" s="13">
        <v>122.63</v>
      </c>
      <c r="K88" s="13">
        <f>I88+14.22</f>
        <v>136.54</v>
      </c>
      <c r="L88" s="13">
        <f>J88+14.22</f>
        <v>136.85</v>
      </c>
      <c r="M88" s="15">
        <f t="shared" si="7"/>
        <v>0</v>
      </c>
      <c r="N88" s="15" t="s">
        <v>18</v>
      </c>
      <c r="O88" s="16"/>
    </row>
    <row r="89" spans="1:15" x14ac:dyDescent="0.2">
      <c r="A89" s="12">
        <v>320</v>
      </c>
      <c r="B89" s="12" t="s">
        <v>14</v>
      </c>
      <c r="C89" s="12" t="s">
        <v>19</v>
      </c>
      <c r="D89" s="12">
        <v>14</v>
      </c>
      <c r="E89" s="12" t="s">
        <v>16</v>
      </c>
      <c r="F89" s="12">
        <v>1</v>
      </c>
      <c r="G89" s="13">
        <v>1.5</v>
      </c>
      <c r="H89" s="13">
        <v>1.5</v>
      </c>
      <c r="I89" s="13">
        <v>122</v>
      </c>
      <c r="J89" s="13">
        <v>123.5</v>
      </c>
      <c r="K89" s="13">
        <f>I89+15.73</f>
        <v>137.72999999999999</v>
      </c>
      <c r="L89" s="13">
        <f>J89+15.73</f>
        <v>139.22999999999999</v>
      </c>
      <c r="M89" s="14">
        <f t="shared" si="7"/>
        <v>0.87999999999999545</v>
      </c>
      <c r="N89" s="15" t="s">
        <v>18</v>
      </c>
      <c r="O89" s="16"/>
    </row>
    <row r="90" spans="1:15" x14ac:dyDescent="0.2">
      <c r="A90" s="12">
        <v>320</v>
      </c>
      <c r="B90" s="12" t="s">
        <v>14</v>
      </c>
      <c r="C90" s="12" t="s">
        <v>19</v>
      </c>
      <c r="D90" s="12">
        <v>14</v>
      </c>
      <c r="E90" s="12" t="s">
        <v>16</v>
      </c>
      <c r="F90" s="12" t="s">
        <v>17</v>
      </c>
      <c r="G90" s="13">
        <v>0.05</v>
      </c>
      <c r="H90" s="13">
        <v>0.05</v>
      </c>
      <c r="I90" s="13">
        <v>123.5</v>
      </c>
      <c r="J90" s="13">
        <v>123.55</v>
      </c>
      <c r="K90" s="13">
        <f>I90+15.73</f>
        <v>139.22999999999999</v>
      </c>
      <c r="L90" s="13">
        <f>J90+15.73</f>
        <v>139.28</v>
      </c>
      <c r="M90" s="15">
        <f t="shared" si="7"/>
        <v>0</v>
      </c>
      <c r="N90" s="15" t="s">
        <v>18</v>
      </c>
      <c r="O90" s="16"/>
    </row>
    <row r="91" spans="1:15" x14ac:dyDescent="0.2">
      <c r="A91" s="12">
        <v>320</v>
      </c>
      <c r="B91" s="12" t="s">
        <v>14</v>
      </c>
      <c r="C91" s="12" t="s">
        <v>19</v>
      </c>
      <c r="D91" s="12">
        <v>15</v>
      </c>
      <c r="E91" s="12" t="s">
        <v>16</v>
      </c>
      <c r="F91" s="12">
        <v>1</v>
      </c>
      <c r="G91" s="13">
        <v>1.5</v>
      </c>
      <c r="H91" s="13">
        <v>1.5</v>
      </c>
      <c r="I91" s="13">
        <v>123.5</v>
      </c>
      <c r="J91" s="13">
        <v>125</v>
      </c>
      <c r="K91" s="13">
        <f t="shared" ref="K91:L93" si="10">I91+16.23</f>
        <v>139.72999999999999</v>
      </c>
      <c r="L91" s="13">
        <f t="shared" si="10"/>
        <v>141.22999999999999</v>
      </c>
      <c r="M91" s="14">
        <f t="shared" si="7"/>
        <v>0.44999999999998863</v>
      </c>
      <c r="N91" s="15" t="s">
        <v>18</v>
      </c>
      <c r="O91" s="16"/>
    </row>
    <row r="92" spans="1:15" x14ac:dyDescent="0.2">
      <c r="A92" s="12">
        <v>320</v>
      </c>
      <c r="B92" s="12" t="s">
        <v>14</v>
      </c>
      <c r="C92" s="12" t="s">
        <v>19</v>
      </c>
      <c r="D92" s="12">
        <v>15</v>
      </c>
      <c r="E92" s="12" t="s">
        <v>16</v>
      </c>
      <c r="F92" s="12">
        <v>2</v>
      </c>
      <c r="G92" s="13">
        <v>1.5</v>
      </c>
      <c r="H92" s="13">
        <v>1.5</v>
      </c>
      <c r="I92" s="13">
        <v>125</v>
      </c>
      <c r="J92" s="13">
        <v>126.5</v>
      </c>
      <c r="K92" s="13">
        <f t="shared" si="10"/>
        <v>141.22999999999999</v>
      </c>
      <c r="L92" s="13">
        <f t="shared" si="10"/>
        <v>142.72999999999999</v>
      </c>
      <c r="M92" s="15">
        <f t="shared" si="7"/>
        <v>0</v>
      </c>
      <c r="N92" s="15" t="s">
        <v>18</v>
      </c>
      <c r="O92" s="16"/>
    </row>
    <row r="93" spans="1:15" x14ac:dyDescent="0.2">
      <c r="A93" s="12">
        <v>320</v>
      </c>
      <c r="B93" s="12" t="s">
        <v>14</v>
      </c>
      <c r="C93" s="12" t="s">
        <v>19</v>
      </c>
      <c r="D93" s="12">
        <v>15</v>
      </c>
      <c r="E93" s="12" t="s">
        <v>16</v>
      </c>
      <c r="F93" s="12">
        <v>3</v>
      </c>
      <c r="G93" s="13">
        <v>1.5</v>
      </c>
      <c r="H93" s="13">
        <v>1.5</v>
      </c>
      <c r="I93" s="13">
        <v>126.5</v>
      </c>
      <c r="J93" s="13">
        <v>128</v>
      </c>
      <c r="K93" s="13">
        <f t="shared" si="10"/>
        <v>142.72999999999999</v>
      </c>
      <c r="L93" s="13">
        <f t="shared" si="10"/>
        <v>144.22999999999999</v>
      </c>
      <c r="M93" s="15">
        <f t="shared" si="7"/>
        <v>0</v>
      </c>
      <c r="N93" s="15" t="s">
        <v>18</v>
      </c>
      <c r="O93" s="16"/>
    </row>
    <row r="94" spans="1:15" x14ac:dyDescent="0.2">
      <c r="A94" s="12">
        <v>320</v>
      </c>
      <c r="B94" s="12" t="s">
        <v>14</v>
      </c>
      <c r="C94" s="12" t="s">
        <v>15</v>
      </c>
      <c r="D94" s="12">
        <v>15</v>
      </c>
      <c r="E94" s="12" t="s">
        <v>16</v>
      </c>
      <c r="F94" s="12">
        <v>3</v>
      </c>
      <c r="G94" s="13">
        <v>1.5</v>
      </c>
      <c r="H94" s="13">
        <v>1.5</v>
      </c>
      <c r="I94" s="13">
        <v>128.30000000000001</v>
      </c>
      <c r="J94" s="13">
        <v>129.80000000000001</v>
      </c>
      <c r="K94" s="13">
        <f t="shared" ref="K94:L104" si="11">I94+17.79</f>
        <v>146.09</v>
      </c>
      <c r="L94" s="13">
        <f t="shared" si="11"/>
        <v>147.59</v>
      </c>
      <c r="M94" s="14">
        <f t="shared" si="7"/>
        <v>1.8600000000000136</v>
      </c>
      <c r="N94" s="15" t="s">
        <v>18</v>
      </c>
      <c r="O94" s="16"/>
    </row>
    <row r="95" spans="1:15" x14ac:dyDescent="0.2">
      <c r="A95" s="12">
        <v>320</v>
      </c>
      <c r="B95" s="12" t="s">
        <v>14</v>
      </c>
      <c r="C95" s="12" t="s">
        <v>15</v>
      </c>
      <c r="D95" s="12">
        <v>15</v>
      </c>
      <c r="E95" s="12" t="s">
        <v>16</v>
      </c>
      <c r="F95" s="12">
        <v>4</v>
      </c>
      <c r="G95" s="13">
        <v>1.5</v>
      </c>
      <c r="H95" s="13">
        <v>1.5</v>
      </c>
      <c r="I95" s="13">
        <v>129.80000000000001</v>
      </c>
      <c r="J95" s="13">
        <v>131.30000000000001</v>
      </c>
      <c r="K95" s="13">
        <f t="shared" si="11"/>
        <v>147.59</v>
      </c>
      <c r="L95" s="13">
        <f t="shared" si="11"/>
        <v>149.09</v>
      </c>
      <c r="M95" s="15">
        <f t="shared" si="7"/>
        <v>0</v>
      </c>
      <c r="N95" s="15" t="s">
        <v>18</v>
      </c>
      <c r="O95" s="16"/>
    </row>
    <row r="96" spans="1:15" x14ac:dyDescent="0.2">
      <c r="A96" s="12">
        <v>320</v>
      </c>
      <c r="B96" s="12" t="s">
        <v>14</v>
      </c>
      <c r="C96" s="12" t="s">
        <v>15</v>
      </c>
      <c r="D96" s="12">
        <v>15</v>
      </c>
      <c r="E96" s="12" t="s">
        <v>16</v>
      </c>
      <c r="F96" s="12">
        <v>5</v>
      </c>
      <c r="G96" s="13">
        <v>1.5</v>
      </c>
      <c r="H96" s="13">
        <v>1.5</v>
      </c>
      <c r="I96" s="13">
        <v>131.30000000000001</v>
      </c>
      <c r="J96" s="13">
        <v>132.80000000000001</v>
      </c>
      <c r="K96" s="13">
        <f t="shared" si="11"/>
        <v>149.09</v>
      </c>
      <c r="L96" s="13">
        <f t="shared" si="11"/>
        <v>150.59</v>
      </c>
      <c r="M96" s="15">
        <f t="shared" si="7"/>
        <v>0</v>
      </c>
      <c r="N96" s="15" t="s">
        <v>18</v>
      </c>
      <c r="O96" s="16"/>
    </row>
    <row r="97" spans="1:15" x14ac:dyDescent="0.2">
      <c r="A97" s="12">
        <v>320</v>
      </c>
      <c r="B97" s="12" t="s">
        <v>14</v>
      </c>
      <c r="C97" s="12" t="s">
        <v>15</v>
      </c>
      <c r="D97" s="12">
        <v>15</v>
      </c>
      <c r="E97" s="12" t="s">
        <v>16</v>
      </c>
      <c r="F97" s="12">
        <v>6</v>
      </c>
      <c r="G97" s="13">
        <v>1</v>
      </c>
      <c r="H97" s="13">
        <v>1</v>
      </c>
      <c r="I97" s="13">
        <v>132.80000000000001</v>
      </c>
      <c r="J97" s="13">
        <v>133.80000000000001</v>
      </c>
      <c r="K97" s="13">
        <f t="shared" si="11"/>
        <v>150.59</v>
      </c>
      <c r="L97" s="13">
        <f t="shared" si="11"/>
        <v>151.59</v>
      </c>
      <c r="M97" s="15">
        <f t="shared" si="7"/>
        <v>0</v>
      </c>
      <c r="N97" s="15" t="s">
        <v>18</v>
      </c>
      <c r="O97" s="16"/>
    </row>
    <row r="98" spans="1:15" x14ac:dyDescent="0.2">
      <c r="A98" s="12">
        <v>320</v>
      </c>
      <c r="B98" s="12" t="s">
        <v>14</v>
      </c>
      <c r="C98" s="12" t="s">
        <v>15</v>
      </c>
      <c r="D98" s="12">
        <v>15</v>
      </c>
      <c r="E98" s="12" t="s">
        <v>16</v>
      </c>
      <c r="F98" s="12">
        <v>7</v>
      </c>
      <c r="G98" s="13">
        <v>0.75</v>
      </c>
      <c r="H98" s="13">
        <v>0.75</v>
      </c>
      <c r="I98" s="13">
        <v>133.80000000000001</v>
      </c>
      <c r="J98" s="13">
        <v>134.55000000000001</v>
      </c>
      <c r="K98" s="13">
        <f t="shared" si="11"/>
        <v>151.59</v>
      </c>
      <c r="L98" s="13">
        <f t="shared" si="11"/>
        <v>152.34</v>
      </c>
      <c r="M98" s="15">
        <f t="shared" si="7"/>
        <v>0</v>
      </c>
      <c r="N98" s="15" t="s">
        <v>18</v>
      </c>
      <c r="O98" s="16"/>
    </row>
    <row r="99" spans="1:15" x14ac:dyDescent="0.2">
      <c r="A99" s="12">
        <v>320</v>
      </c>
      <c r="B99" s="12" t="s">
        <v>14</v>
      </c>
      <c r="C99" s="12" t="s">
        <v>15</v>
      </c>
      <c r="D99" s="12">
        <v>15</v>
      </c>
      <c r="E99" s="12" t="s">
        <v>16</v>
      </c>
      <c r="F99" s="12" t="s">
        <v>17</v>
      </c>
      <c r="G99" s="13">
        <v>0.28000000000000003</v>
      </c>
      <c r="H99" s="13">
        <v>0.28000000000000003</v>
      </c>
      <c r="I99" s="13">
        <v>134.55000000000001</v>
      </c>
      <c r="J99" s="13">
        <v>134.83000000000001</v>
      </c>
      <c r="K99" s="13">
        <f t="shared" si="11"/>
        <v>152.34</v>
      </c>
      <c r="L99" s="13">
        <f t="shared" si="11"/>
        <v>152.62</v>
      </c>
      <c r="M99" s="15">
        <f t="shared" si="7"/>
        <v>0</v>
      </c>
      <c r="N99" s="15" t="s">
        <v>18</v>
      </c>
      <c r="O99" s="16"/>
    </row>
    <row r="100" spans="1:15" ht="38" x14ac:dyDescent="0.2">
      <c r="A100" s="12">
        <v>320</v>
      </c>
      <c r="B100" s="12" t="s">
        <v>14</v>
      </c>
      <c r="C100" s="12" t="s">
        <v>15</v>
      </c>
      <c r="D100" s="12">
        <v>16</v>
      </c>
      <c r="E100" s="12" t="s">
        <v>16</v>
      </c>
      <c r="F100" s="12">
        <v>1</v>
      </c>
      <c r="G100" s="13">
        <v>0.63</v>
      </c>
      <c r="H100" s="13">
        <v>0.63</v>
      </c>
      <c r="I100" s="13">
        <v>134.80000000000001</v>
      </c>
      <c r="J100" s="13">
        <v>135.43</v>
      </c>
      <c r="K100" s="13">
        <f t="shared" si="11"/>
        <v>152.59</v>
      </c>
      <c r="L100" s="13">
        <f t="shared" si="11"/>
        <v>153.22</v>
      </c>
      <c r="M100" s="15">
        <f t="shared" si="7"/>
        <v>-3.0000000000001137E-2</v>
      </c>
      <c r="N100" s="15" t="s">
        <v>18</v>
      </c>
      <c r="O100" s="16" t="s">
        <v>20</v>
      </c>
    </row>
    <row r="101" spans="1:15" ht="38" x14ac:dyDescent="0.2">
      <c r="A101" s="12">
        <v>320</v>
      </c>
      <c r="B101" s="12" t="s">
        <v>14</v>
      </c>
      <c r="C101" s="12" t="s">
        <v>15</v>
      </c>
      <c r="D101" s="12">
        <v>16</v>
      </c>
      <c r="E101" s="12" t="s">
        <v>16</v>
      </c>
      <c r="F101" s="12">
        <v>2</v>
      </c>
      <c r="G101" s="13">
        <v>1.19</v>
      </c>
      <c r="H101" s="13">
        <v>1.19</v>
      </c>
      <c r="I101" s="13">
        <v>135.43</v>
      </c>
      <c r="J101" s="13">
        <v>136.62</v>
      </c>
      <c r="K101" s="13">
        <f t="shared" si="11"/>
        <v>153.22</v>
      </c>
      <c r="L101" s="13">
        <f t="shared" si="11"/>
        <v>154.41</v>
      </c>
      <c r="M101" s="15">
        <f t="shared" si="7"/>
        <v>0</v>
      </c>
      <c r="N101" s="15" t="s">
        <v>18</v>
      </c>
      <c r="O101" s="16" t="s">
        <v>20</v>
      </c>
    </row>
    <row r="102" spans="1:15" x14ac:dyDescent="0.2">
      <c r="A102" s="12">
        <v>320</v>
      </c>
      <c r="B102" s="12" t="s">
        <v>14</v>
      </c>
      <c r="C102" s="12" t="s">
        <v>15</v>
      </c>
      <c r="D102" s="12">
        <v>16</v>
      </c>
      <c r="E102" s="12" t="s">
        <v>16</v>
      </c>
      <c r="F102" s="12" t="s">
        <v>17</v>
      </c>
      <c r="G102" s="13">
        <v>0.24</v>
      </c>
      <c r="H102" s="13">
        <v>0.24</v>
      </c>
      <c r="I102" s="13">
        <v>136.62</v>
      </c>
      <c r="J102" s="13">
        <v>136.86000000000001</v>
      </c>
      <c r="K102" s="13">
        <f t="shared" si="11"/>
        <v>154.41</v>
      </c>
      <c r="L102" s="13">
        <f t="shared" si="11"/>
        <v>154.65</v>
      </c>
      <c r="M102" s="15">
        <f t="shared" si="7"/>
        <v>0</v>
      </c>
      <c r="N102" s="15" t="s">
        <v>18</v>
      </c>
      <c r="O102" s="16"/>
    </row>
    <row r="103" spans="1:15" x14ac:dyDescent="0.2">
      <c r="A103" s="12">
        <v>320</v>
      </c>
      <c r="B103" s="12" t="s">
        <v>14</v>
      </c>
      <c r="C103" s="12" t="s">
        <v>15</v>
      </c>
      <c r="D103" s="12">
        <v>17</v>
      </c>
      <c r="E103" s="12" t="s">
        <v>16</v>
      </c>
      <c r="F103" s="12">
        <v>1</v>
      </c>
      <c r="G103" s="13">
        <v>1.5</v>
      </c>
      <c r="H103" s="13">
        <v>1.5</v>
      </c>
      <c r="I103" s="13">
        <v>136.80000000000001</v>
      </c>
      <c r="J103" s="13">
        <v>138.30000000000001</v>
      </c>
      <c r="K103" s="13">
        <f t="shared" si="11"/>
        <v>154.59</v>
      </c>
      <c r="L103" s="13">
        <f t="shared" si="11"/>
        <v>156.09</v>
      </c>
      <c r="M103" s="15">
        <f t="shared" si="7"/>
        <v>-6.0000000000002274E-2</v>
      </c>
      <c r="N103" s="15" t="s">
        <v>18</v>
      </c>
      <c r="O103" s="16" t="s">
        <v>21</v>
      </c>
    </row>
    <row r="104" spans="1:15" x14ac:dyDescent="0.2">
      <c r="A104" s="12">
        <v>320</v>
      </c>
      <c r="B104" s="12" t="s">
        <v>14</v>
      </c>
      <c r="C104" s="12" t="s">
        <v>15</v>
      </c>
      <c r="D104" s="12">
        <v>17</v>
      </c>
      <c r="E104" s="12" t="s">
        <v>16</v>
      </c>
      <c r="F104" s="12">
        <v>2</v>
      </c>
      <c r="G104" s="13">
        <v>1.5</v>
      </c>
      <c r="H104" s="13">
        <v>1.5</v>
      </c>
      <c r="I104" s="13">
        <v>138.30000000000001</v>
      </c>
      <c r="J104" s="13">
        <v>139.80000000000001</v>
      </c>
      <c r="K104" s="13">
        <f t="shared" si="11"/>
        <v>156.09</v>
      </c>
      <c r="L104" s="13">
        <f t="shared" si="11"/>
        <v>157.59</v>
      </c>
      <c r="M104" s="15">
        <f t="shared" si="7"/>
        <v>0</v>
      </c>
      <c r="N104" s="15" t="s">
        <v>18</v>
      </c>
      <c r="O104" s="16" t="s">
        <v>21</v>
      </c>
    </row>
    <row r="105" spans="1:15" x14ac:dyDescent="0.2">
      <c r="A105" s="12">
        <v>320</v>
      </c>
      <c r="B105" s="12" t="s">
        <v>14</v>
      </c>
      <c r="C105" s="12" t="s">
        <v>19</v>
      </c>
      <c r="D105" s="12">
        <v>16</v>
      </c>
      <c r="E105" s="12" t="s">
        <v>16</v>
      </c>
      <c r="F105" s="12">
        <v>4</v>
      </c>
      <c r="G105" s="13">
        <v>1.5</v>
      </c>
      <c r="H105" s="13">
        <v>1.5</v>
      </c>
      <c r="I105" s="13">
        <v>137.5</v>
      </c>
      <c r="J105" s="13">
        <v>139</v>
      </c>
      <c r="K105" s="13">
        <f t="shared" ref="K105:L108" si="12">I105+21.5</f>
        <v>159</v>
      </c>
      <c r="L105" s="13">
        <f t="shared" si="12"/>
        <v>160.5</v>
      </c>
      <c r="M105" s="14">
        <f t="shared" si="7"/>
        <v>1.4099999999999966</v>
      </c>
      <c r="N105" s="17" t="s">
        <v>22</v>
      </c>
      <c r="O105" s="16" t="s">
        <v>23</v>
      </c>
    </row>
    <row r="106" spans="1:15" x14ac:dyDescent="0.2">
      <c r="A106" s="12">
        <v>320</v>
      </c>
      <c r="B106" s="12" t="s">
        <v>14</v>
      </c>
      <c r="C106" s="12" t="s">
        <v>19</v>
      </c>
      <c r="D106" s="12">
        <v>16</v>
      </c>
      <c r="E106" s="12" t="s">
        <v>16</v>
      </c>
      <c r="F106" s="12">
        <v>5</v>
      </c>
      <c r="G106" s="13">
        <v>1.5</v>
      </c>
      <c r="H106" s="13">
        <v>1.5</v>
      </c>
      <c r="I106" s="13">
        <v>139</v>
      </c>
      <c r="J106" s="13">
        <v>140.5</v>
      </c>
      <c r="K106" s="13">
        <f t="shared" si="12"/>
        <v>160.5</v>
      </c>
      <c r="L106" s="13">
        <f t="shared" si="12"/>
        <v>162</v>
      </c>
      <c r="M106" s="15">
        <f t="shared" si="7"/>
        <v>0</v>
      </c>
      <c r="N106" s="15" t="s">
        <v>22</v>
      </c>
      <c r="O106" s="16" t="s">
        <v>23</v>
      </c>
    </row>
    <row r="107" spans="1:15" x14ac:dyDescent="0.2">
      <c r="A107" s="12">
        <v>320</v>
      </c>
      <c r="B107" s="12" t="s">
        <v>14</v>
      </c>
      <c r="C107" s="12" t="s">
        <v>19</v>
      </c>
      <c r="D107" s="12">
        <v>16</v>
      </c>
      <c r="E107" s="12" t="s">
        <v>16</v>
      </c>
      <c r="F107" s="12">
        <v>6</v>
      </c>
      <c r="G107" s="13">
        <v>1.27</v>
      </c>
      <c r="H107" s="13">
        <v>1.27</v>
      </c>
      <c r="I107" s="13">
        <v>140.5</v>
      </c>
      <c r="J107" s="13">
        <v>141.77000000000001</v>
      </c>
      <c r="K107" s="13">
        <f t="shared" si="12"/>
        <v>162</v>
      </c>
      <c r="L107" s="13">
        <f t="shared" si="12"/>
        <v>163.27000000000001</v>
      </c>
      <c r="M107" s="15">
        <f t="shared" si="7"/>
        <v>0</v>
      </c>
      <c r="N107" s="15" t="s">
        <v>22</v>
      </c>
      <c r="O107" s="16" t="s">
        <v>23</v>
      </c>
    </row>
    <row r="108" spans="1:15" x14ac:dyDescent="0.2">
      <c r="A108" s="12">
        <v>320</v>
      </c>
      <c r="B108" s="12" t="s">
        <v>14</v>
      </c>
      <c r="C108" s="12" t="s">
        <v>19</v>
      </c>
      <c r="D108" s="12">
        <v>16</v>
      </c>
      <c r="E108" s="12" t="s">
        <v>16</v>
      </c>
      <c r="F108" s="12" t="s">
        <v>17</v>
      </c>
      <c r="G108" s="13">
        <v>0.27</v>
      </c>
      <c r="H108" s="13">
        <v>0.27</v>
      </c>
      <c r="I108" s="13">
        <v>141.77000000000001</v>
      </c>
      <c r="J108" s="13">
        <v>142.04</v>
      </c>
      <c r="K108" s="13">
        <f t="shared" si="12"/>
        <v>163.27000000000001</v>
      </c>
      <c r="L108" s="13">
        <f t="shared" si="12"/>
        <v>163.54</v>
      </c>
      <c r="M108" s="15">
        <f t="shared" si="7"/>
        <v>0</v>
      </c>
      <c r="N108" s="15" t="s">
        <v>22</v>
      </c>
      <c r="O108" s="16"/>
    </row>
    <row r="109" spans="1:15" x14ac:dyDescent="0.2">
      <c r="A109" s="12">
        <v>320</v>
      </c>
      <c r="B109" s="12" t="s">
        <v>14</v>
      </c>
      <c r="C109" s="12" t="s">
        <v>19</v>
      </c>
      <c r="D109" s="12">
        <v>17</v>
      </c>
      <c r="E109" s="12" t="s">
        <v>16</v>
      </c>
      <c r="F109" s="12">
        <v>1</v>
      </c>
      <c r="G109" s="13">
        <v>1.5</v>
      </c>
      <c r="H109" s="13">
        <v>1.5</v>
      </c>
      <c r="I109" s="13">
        <v>142</v>
      </c>
      <c r="J109" s="13">
        <v>143.5</v>
      </c>
      <c r="K109" s="13">
        <f>I109+23.41</f>
        <v>165.41</v>
      </c>
      <c r="L109" s="13">
        <f>J109+23.41</f>
        <v>166.91</v>
      </c>
      <c r="M109" s="14">
        <f t="shared" si="7"/>
        <v>1.8700000000000045</v>
      </c>
      <c r="N109" s="15" t="s">
        <v>22</v>
      </c>
      <c r="O109" s="16" t="s">
        <v>23</v>
      </c>
    </row>
    <row r="110" spans="1:15" x14ac:dyDescent="0.2">
      <c r="A110" s="12">
        <v>320</v>
      </c>
      <c r="B110" s="12" t="s">
        <v>14</v>
      </c>
      <c r="C110" s="12" t="s">
        <v>19</v>
      </c>
      <c r="D110" s="12">
        <v>17</v>
      </c>
      <c r="E110" s="12" t="s">
        <v>16</v>
      </c>
      <c r="F110" s="12">
        <v>2</v>
      </c>
      <c r="G110" s="13">
        <v>1.5</v>
      </c>
      <c r="H110" s="13">
        <v>1.5</v>
      </c>
      <c r="I110" s="13">
        <v>143.5</v>
      </c>
      <c r="J110" s="13">
        <v>145</v>
      </c>
      <c r="K110" s="13">
        <f t="shared" ref="K110:L172" si="13">I110+23.41</f>
        <v>166.91</v>
      </c>
      <c r="L110" s="13">
        <f t="shared" si="13"/>
        <v>168.41</v>
      </c>
      <c r="M110" s="15">
        <f t="shared" si="7"/>
        <v>0</v>
      </c>
      <c r="N110" s="15" t="s">
        <v>22</v>
      </c>
      <c r="O110" s="16" t="s">
        <v>23</v>
      </c>
    </row>
    <row r="111" spans="1:15" x14ac:dyDescent="0.2">
      <c r="A111" s="12">
        <v>320</v>
      </c>
      <c r="B111" s="12" t="s">
        <v>14</v>
      </c>
      <c r="C111" s="12" t="s">
        <v>19</v>
      </c>
      <c r="D111" s="12">
        <v>17</v>
      </c>
      <c r="E111" s="12" t="s">
        <v>16</v>
      </c>
      <c r="F111" s="12">
        <v>3</v>
      </c>
      <c r="G111" s="13">
        <v>1.5</v>
      </c>
      <c r="H111" s="13">
        <v>1.5</v>
      </c>
      <c r="I111" s="13">
        <v>145</v>
      </c>
      <c r="J111" s="13">
        <v>146.5</v>
      </c>
      <c r="K111" s="13">
        <f t="shared" si="13"/>
        <v>168.41</v>
      </c>
      <c r="L111" s="13">
        <f t="shared" si="13"/>
        <v>169.91</v>
      </c>
      <c r="M111" s="15">
        <f t="shared" si="7"/>
        <v>0</v>
      </c>
      <c r="N111" s="15" t="s">
        <v>22</v>
      </c>
      <c r="O111" s="16" t="s">
        <v>23</v>
      </c>
    </row>
    <row r="112" spans="1:15" x14ac:dyDescent="0.2">
      <c r="A112" s="12">
        <v>320</v>
      </c>
      <c r="B112" s="12" t="s">
        <v>14</v>
      </c>
      <c r="C112" s="12" t="s">
        <v>19</v>
      </c>
      <c r="D112" s="12">
        <v>17</v>
      </c>
      <c r="E112" s="12" t="s">
        <v>16</v>
      </c>
      <c r="F112" s="12">
        <v>4</v>
      </c>
      <c r="G112" s="13">
        <v>1.5</v>
      </c>
      <c r="H112" s="13">
        <v>1.5</v>
      </c>
      <c r="I112" s="13">
        <v>146.5</v>
      </c>
      <c r="J112" s="13">
        <v>148</v>
      </c>
      <c r="K112" s="13">
        <f t="shared" si="13"/>
        <v>169.91</v>
      </c>
      <c r="L112" s="13">
        <f t="shared" si="13"/>
        <v>171.41</v>
      </c>
      <c r="M112" s="15">
        <f t="shared" si="7"/>
        <v>0</v>
      </c>
      <c r="N112" s="15" t="s">
        <v>22</v>
      </c>
      <c r="O112" s="16" t="s">
        <v>23</v>
      </c>
    </row>
    <row r="113" spans="1:15" x14ac:dyDescent="0.2">
      <c r="A113" s="12">
        <v>320</v>
      </c>
      <c r="B113" s="12" t="s">
        <v>14</v>
      </c>
      <c r="C113" s="12" t="s">
        <v>19</v>
      </c>
      <c r="D113" s="12">
        <v>17</v>
      </c>
      <c r="E113" s="12" t="s">
        <v>16</v>
      </c>
      <c r="F113" s="12">
        <v>5</v>
      </c>
      <c r="G113" s="13">
        <v>1.5</v>
      </c>
      <c r="H113" s="13">
        <v>1.5</v>
      </c>
      <c r="I113" s="13">
        <v>148</v>
      </c>
      <c r="J113" s="13">
        <v>149.5</v>
      </c>
      <c r="K113" s="13">
        <f t="shared" si="13"/>
        <v>171.41</v>
      </c>
      <c r="L113" s="13">
        <f t="shared" si="13"/>
        <v>172.91</v>
      </c>
      <c r="M113" s="15">
        <f t="shared" si="7"/>
        <v>0</v>
      </c>
      <c r="N113" s="15" t="s">
        <v>22</v>
      </c>
      <c r="O113" s="16" t="s">
        <v>23</v>
      </c>
    </row>
    <row r="114" spans="1:15" x14ac:dyDescent="0.2">
      <c r="A114" s="12">
        <v>320</v>
      </c>
      <c r="B114" s="12" t="s">
        <v>14</v>
      </c>
      <c r="C114" s="12" t="s">
        <v>19</v>
      </c>
      <c r="D114" s="12">
        <v>17</v>
      </c>
      <c r="E114" s="12" t="s">
        <v>16</v>
      </c>
      <c r="F114" s="12">
        <v>6</v>
      </c>
      <c r="G114" s="13">
        <v>1.5</v>
      </c>
      <c r="H114" s="13">
        <v>1.5</v>
      </c>
      <c r="I114" s="13">
        <v>149.5</v>
      </c>
      <c r="J114" s="13">
        <v>151</v>
      </c>
      <c r="K114" s="13">
        <f t="shared" si="13"/>
        <v>172.91</v>
      </c>
      <c r="L114" s="13">
        <f t="shared" si="13"/>
        <v>174.41</v>
      </c>
      <c r="M114" s="15">
        <f t="shared" si="7"/>
        <v>0</v>
      </c>
      <c r="N114" s="15" t="s">
        <v>22</v>
      </c>
      <c r="O114" s="16" t="s">
        <v>23</v>
      </c>
    </row>
    <row r="115" spans="1:15" x14ac:dyDescent="0.2">
      <c r="A115" s="12">
        <v>320</v>
      </c>
      <c r="B115" s="12" t="s">
        <v>14</v>
      </c>
      <c r="C115" s="12" t="s">
        <v>19</v>
      </c>
      <c r="D115" s="12">
        <v>17</v>
      </c>
      <c r="E115" s="12" t="s">
        <v>16</v>
      </c>
      <c r="F115" s="12">
        <v>7</v>
      </c>
      <c r="G115" s="13">
        <v>0.63</v>
      </c>
      <c r="H115" s="13">
        <v>0.63</v>
      </c>
      <c r="I115" s="13">
        <v>151</v>
      </c>
      <c r="J115" s="13">
        <v>151.63</v>
      </c>
      <c r="K115" s="13">
        <f t="shared" si="13"/>
        <v>174.41</v>
      </c>
      <c r="L115" s="13">
        <f t="shared" si="13"/>
        <v>175.04</v>
      </c>
      <c r="M115" s="15">
        <f t="shared" si="7"/>
        <v>0</v>
      </c>
      <c r="N115" s="15" t="s">
        <v>22</v>
      </c>
      <c r="O115" s="16" t="s">
        <v>23</v>
      </c>
    </row>
    <row r="116" spans="1:15" x14ac:dyDescent="0.2">
      <c r="A116" s="12">
        <v>320</v>
      </c>
      <c r="B116" s="12" t="s">
        <v>14</v>
      </c>
      <c r="C116" s="12" t="s">
        <v>19</v>
      </c>
      <c r="D116" s="12">
        <v>17</v>
      </c>
      <c r="E116" s="12" t="s">
        <v>16</v>
      </c>
      <c r="F116" s="12" t="s">
        <v>17</v>
      </c>
      <c r="G116" s="13">
        <v>0.26</v>
      </c>
      <c r="H116" s="13">
        <v>0.26</v>
      </c>
      <c r="I116" s="13">
        <v>151.63</v>
      </c>
      <c r="J116" s="13">
        <v>151.88999999999999</v>
      </c>
      <c r="K116" s="13">
        <f t="shared" si="13"/>
        <v>175.04</v>
      </c>
      <c r="L116" s="13">
        <f t="shared" si="13"/>
        <v>175.29999999999998</v>
      </c>
      <c r="M116" s="15">
        <f t="shared" si="7"/>
        <v>0</v>
      </c>
      <c r="N116" s="15" t="s">
        <v>22</v>
      </c>
      <c r="O116" s="16"/>
    </row>
    <row r="117" spans="1:15" x14ac:dyDescent="0.2">
      <c r="A117" s="12">
        <v>320</v>
      </c>
      <c r="B117" s="12" t="s">
        <v>14</v>
      </c>
      <c r="C117" s="12" t="s">
        <v>19</v>
      </c>
      <c r="D117" s="12">
        <v>18</v>
      </c>
      <c r="E117" s="12" t="s">
        <v>16</v>
      </c>
      <c r="F117" s="12">
        <v>1</v>
      </c>
      <c r="G117" s="13">
        <v>1.5</v>
      </c>
      <c r="H117" s="13">
        <v>1.5</v>
      </c>
      <c r="I117" s="13">
        <v>151.5</v>
      </c>
      <c r="J117" s="13">
        <v>153</v>
      </c>
      <c r="K117" s="13">
        <f t="shared" si="13"/>
        <v>174.91</v>
      </c>
      <c r="L117" s="13">
        <f t="shared" si="13"/>
        <v>176.41</v>
      </c>
      <c r="M117" s="15">
        <f t="shared" si="7"/>
        <v>-0.38999999999998636</v>
      </c>
      <c r="N117" s="15" t="s">
        <v>22</v>
      </c>
      <c r="O117" s="16"/>
    </row>
    <row r="118" spans="1:15" x14ac:dyDescent="0.2">
      <c r="A118" s="12">
        <v>320</v>
      </c>
      <c r="B118" s="12" t="s">
        <v>14</v>
      </c>
      <c r="C118" s="12" t="s">
        <v>19</v>
      </c>
      <c r="D118" s="12">
        <v>18</v>
      </c>
      <c r="E118" s="12" t="s">
        <v>16</v>
      </c>
      <c r="F118" s="12">
        <v>2</v>
      </c>
      <c r="G118" s="13">
        <v>1.5</v>
      </c>
      <c r="H118" s="13">
        <v>1.5</v>
      </c>
      <c r="I118" s="13">
        <v>153</v>
      </c>
      <c r="J118" s="13">
        <v>154.5</v>
      </c>
      <c r="K118" s="13">
        <f t="shared" si="13"/>
        <v>176.41</v>
      </c>
      <c r="L118" s="13">
        <f t="shared" si="13"/>
        <v>177.91</v>
      </c>
      <c r="M118" s="15">
        <f t="shared" si="7"/>
        <v>0</v>
      </c>
      <c r="N118" s="15" t="s">
        <v>22</v>
      </c>
      <c r="O118" s="16"/>
    </row>
    <row r="119" spans="1:15" x14ac:dyDescent="0.2">
      <c r="A119" s="12">
        <v>320</v>
      </c>
      <c r="B119" s="12" t="s">
        <v>14</v>
      </c>
      <c r="C119" s="12" t="s">
        <v>19</v>
      </c>
      <c r="D119" s="12">
        <v>18</v>
      </c>
      <c r="E119" s="12" t="s">
        <v>16</v>
      </c>
      <c r="F119" s="12">
        <v>3</v>
      </c>
      <c r="G119" s="13">
        <v>1.5</v>
      </c>
      <c r="H119" s="13">
        <v>1.5</v>
      </c>
      <c r="I119" s="13">
        <v>154.5</v>
      </c>
      <c r="J119" s="13">
        <v>156</v>
      </c>
      <c r="K119" s="13">
        <f t="shared" si="13"/>
        <v>177.91</v>
      </c>
      <c r="L119" s="13">
        <f t="shared" si="13"/>
        <v>179.41</v>
      </c>
      <c r="M119" s="15">
        <f t="shared" si="7"/>
        <v>0</v>
      </c>
      <c r="N119" s="15" t="s">
        <v>22</v>
      </c>
      <c r="O119" s="16"/>
    </row>
    <row r="120" spans="1:15" x14ac:dyDescent="0.2">
      <c r="A120" s="12">
        <v>320</v>
      </c>
      <c r="B120" s="12" t="s">
        <v>14</v>
      </c>
      <c r="C120" s="12" t="s">
        <v>19</v>
      </c>
      <c r="D120" s="12">
        <v>18</v>
      </c>
      <c r="E120" s="12" t="s">
        <v>16</v>
      </c>
      <c r="F120" s="12">
        <v>4</v>
      </c>
      <c r="G120" s="13">
        <v>1.5</v>
      </c>
      <c r="H120" s="13">
        <v>1.5</v>
      </c>
      <c r="I120" s="13">
        <v>156</v>
      </c>
      <c r="J120" s="13">
        <v>157.5</v>
      </c>
      <c r="K120" s="13">
        <f t="shared" si="13"/>
        <v>179.41</v>
      </c>
      <c r="L120" s="13">
        <f t="shared" si="13"/>
        <v>180.91</v>
      </c>
      <c r="M120" s="15">
        <f t="shared" si="7"/>
        <v>0</v>
      </c>
      <c r="N120" s="15" t="s">
        <v>22</v>
      </c>
      <c r="O120" s="16"/>
    </row>
    <row r="121" spans="1:15" x14ac:dyDescent="0.2">
      <c r="A121" s="12">
        <v>320</v>
      </c>
      <c r="B121" s="12" t="s">
        <v>14</v>
      </c>
      <c r="C121" s="12" t="s">
        <v>19</v>
      </c>
      <c r="D121" s="12">
        <v>18</v>
      </c>
      <c r="E121" s="12" t="s">
        <v>16</v>
      </c>
      <c r="F121" s="12">
        <v>5</v>
      </c>
      <c r="G121" s="13">
        <v>1.5</v>
      </c>
      <c r="H121" s="13">
        <v>1.5</v>
      </c>
      <c r="I121" s="13">
        <v>157.5</v>
      </c>
      <c r="J121" s="13">
        <v>159</v>
      </c>
      <c r="K121" s="13">
        <f t="shared" si="13"/>
        <v>180.91</v>
      </c>
      <c r="L121" s="13">
        <f t="shared" si="13"/>
        <v>182.41</v>
      </c>
      <c r="M121" s="15">
        <f t="shared" si="7"/>
        <v>0</v>
      </c>
      <c r="N121" s="15" t="s">
        <v>22</v>
      </c>
      <c r="O121" s="16"/>
    </row>
    <row r="122" spans="1:15" x14ac:dyDescent="0.2">
      <c r="A122" s="12">
        <v>320</v>
      </c>
      <c r="B122" s="12" t="s">
        <v>14</v>
      </c>
      <c r="C122" s="12" t="s">
        <v>19</v>
      </c>
      <c r="D122" s="12">
        <v>18</v>
      </c>
      <c r="E122" s="12" t="s">
        <v>16</v>
      </c>
      <c r="F122" s="12">
        <v>6</v>
      </c>
      <c r="G122" s="13">
        <v>1.5</v>
      </c>
      <c r="H122" s="13">
        <v>1.5</v>
      </c>
      <c r="I122" s="13">
        <v>159</v>
      </c>
      <c r="J122" s="13">
        <v>160.5</v>
      </c>
      <c r="K122" s="13">
        <f t="shared" si="13"/>
        <v>182.41</v>
      </c>
      <c r="L122" s="13">
        <f t="shared" si="13"/>
        <v>183.91</v>
      </c>
      <c r="M122" s="15">
        <f t="shared" si="7"/>
        <v>0</v>
      </c>
      <c r="N122" s="15" t="s">
        <v>22</v>
      </c>
      <c r="O122" s="16"/>
    </row>
    <row r="123" spans="1:15" x14ac:dyDescent="0.2">
      <c r="A123" s="12">
        <v>320</v>
      </c>
      <c r="B123" s="12" t="s">
        <v>14</v>
      </c>
      <c r="C123" s="12" t="s">
        <v>19</v>
      </c>
      <c r="D123" s="12">
        <v>18</v>
      </c>
      <c r="E123" s="12" t="s">
        <v>16</v>
      </c>
      <c r="F123" s="12">
        <v>7</v>
      </c>
      <c r="G123" s="13">
        <v>0.77</v>
      </c>
      <c r="H123" s="13">
        <v>0.77</v>
      </c>
      <c r="I123" s="13">
        <v>160.5</v>
      </c>
      <c r="J123" s="13">
        <v>161.27000000000001</v>
      </c>
      <c r="K123" s="13">
        <f t="shared" si="13"/>
        <v>183.91</v>
      </c>
      <c r="L123" s="13">
        <f t="shared" si="13"/>
        <v>184.68</v>
      </c>
      <c r="M123" s="15">
        <f t="shared" si="7"/>
        <v>0</v>
      </c>
      <c r="N123" s="15" t="s">
        <v>22</v>
      </c>
      <c r="O123" s="16"/>
    </row>
    <row r="124" spans="1:15" x14ac:dyDescent="0.2">
      <c r="A124" s="12">
        <v>320</v>
      </c>
      <c r="B124" s="12" t="s">
        <v>14</v>
      </c>
      <c r="C124" s="12" t="s">
        <v>19</v>
      </c>
      <c r="D124" s="12">
        <v>18</v>
      </c>
      <c r="E124" s="12" t="s">
        <v>16</v>
      </c>
      <c r="F124" s="12" t="s">
        <v>17</v>
      </c>
      <c r="G124" s="13">
        <v>0.31</v>
      </c>
      <c r="H124" s="13">
        <v>0.31</v>
      </c>
      <c r="I124" s="13">
        <v>161.27000000000001</v>
      </c>
      <c r="J124" s="13">
        <v>161.58000000000001</v>
      </c>
      <c r="K124" s="13">
        <f t="shared" si="13"/>
        <v>184.68</v>
      </c>
      <c r="L124" s="13">
        <f t="shared" si="13"/>
        <v>184.99</v>
      </c>
      <c r="M124" s="15">
        <f t="shared" si="7"/>
        <v>0</v>
      </c>
      <c r="N124" s="15" t="s">
        <v>22</v>
      </c>
      <c r="O124" s="16"/>
    </row>
    <row r="125" spans="1:15" x14ac:dyDescent="0.2">
      <c r="A125" s="12">
        <v>320</v>
      </c>
      <c r="B125" s="12" t="s">
        <v>14</v>
      </c>
      <c r="C125" s="12" t="s">
        <v>19</v>
      </c>
      <c r="D125" s="12">
        <v>19</v>
      </c>
      <c r="E125" s="12" t="s">
        <v>16</v>
      </c>
      <c r="F125" s="12">
        <v>1</v>
      </c>
      <c r="G125" s="13">
        <v>1.5</v>
      </c>
      <c r="H125" s="13">
        <v>1.5</v>
      </c>
      <c r="I125" s="13">
        <v>161</v>
      </c>
      <c r="J125" s="13">
        <v>162.5</v>
      </c>
      <c r="K125" s="13">
        <f t="shared" si="13"/>
        <v>184.41</v>
      </c>
      <c r="L125" s="13">
        <f t="shared" si="13"/>
        <v>185.91</v>
      </c>
      <c r="M125" s="15">
        <f t="shared" si="7"/>
        <v>-0.58000000000001251</v>
      </c>
      <c r="N125" s="15" t="s">
        <v>22</v>
      </c>
      <c r="O125" s="16"/>
    </row>
    <row r="126" spans="1:15" x14ac:dyDescent="0.2">
      <c r="A126" s="12">
        <v>320</v>
      </c>
      <c r="B126" s="12" t="s">
        <v>14</v>
      </c>
      <c r="C126" s="12" t="s">
        <v>19</v>
      </c>
      <c r="D126" s="12">
        <v>19</v>
      </c>
      <c r="E126" s="12" t="s">
        <v>16</v>
      </c>
      <c r="F126" s="12">
        <v>2</v>
      </c>
      <c r="G126" s="13">
        <v>1.5</v>
      </c>
      <c r="H126" s="13">
        <v>1.5</v>
      </c>
      <c r="I126" s="13">
        <v>162.5</v>
      </c>
      <c r="J126" s="13">
        <v>164</v>
      </c>
      <c r="K126" s="13">
        <f t="shared" si="13"/>
        <v>185.91</v>
      </c>
      <c r="L126" s="13">
        <f t="shared" si="13"/>
        <v>187.41</v>
      </c>
      <c r="M126" s="15">
        <f t="shared" si="7"/>
        <v>0</v>
      </c>
      <c r="N126" s="15" t="s">
        <v>22</v>
      </c>
      <c r="O126" s="16"/>
    </row>
    <row r="127" spans="1:15" x14ac:dyDescent="0.2">
      <c r="A127" s="12">
        <v>320</v>
      </c>
      <c r="B127" s="12" t="s">
        <v>14</v>
      </c>
      <c r="C127" s="12" t="s">
        <v>19</v>
      </c>
      <c r="D127" s="12">
        <v>19</v>
      </c>
      <c r="E127" s="12" t="s">
        <v>16</v>
      </c>
      <c r="F127" s="12">
        <v>3</v>
      </c>
      <c r="G127" s="13">
        <v>1.5</v>
      </c>
      <c r="H127" s="13">
        <v>1.5</v>
      </c>
      <c r="I127" s="13">
        <v>164</v>
      </c>
      <c r="J127" s="13">
        <v>165.5</v>
      </c>
      <c r="K127" s="13">
        <f t="shared" si="13"/>
        <v>187.41</v>
      </c>
      <c r="L127" s="13">
        <f t="shared" si="13"/>
        <v>188.91</v>
      </c>
      <c r="M127" s="15">
        <f t="shared" si="7"/>
        <v>0</v>
      </c>
      <c r="N127" s="15" t="s">
        <v>22</v>
      </c>
      <c r="O127" s="16"/>
    </row>
    <row r="128" spans="1:15" x14ac:dyDescent="0.2">
      <c r="A128" s="12">
        <v>320</v>
      </c>
      <c r="B128" s="12" t="s">
        <v>14</v>
      </c>
      <c r="C128" s="12" t="s">
        <v>19</v>
      </c>
      <c r="D128" s="12">
        <v>19</v>
      </c>
      <c r="E128" s="12" t="s">
        <v>16</v>
      </c>
      <c r="F128" s="12">
        <v>4</v>
      </c>
      <c r="G128" s="13">
        <v>1.5</v>
      </c>
      <c r="H128" s="13">
        <v>1.5</v>
      </c>
      <c r="I128" s="13">
        <v>165.5</v>
      </c>
      <c r="J128" s="13">
        <v>167</v>
      </c>
      <c r="K128" s="13">
        <f t="shared" si="13"/>
        <v>188.91</v>
      </c>
      <c r="L128" s="13">
        <f t="shared" si="13"/>
        <v>190.41</v>
      </c>
      <c r="M128" s="15">
        <f t="shared" si="7"/>
        <v>0</v>
      </c>
      <c r="N128" s="15" t="s">
        <v>22</v>
      </c>
      <c r="O128" s="16"/>
    </row>
    <row r="129" spans="1:15" x14ac:dyDescent="0.2">
      <c r="A129" s="12">
        <v>320</v>
      </c>
      <c r="B129" s="12" t="s">
        <v>14</v>
      </c>
      <c r="C129" s="12" t="s">
        <v>19</v>
      </c>
      <c r="D129" s="12">
        <v>19</v>
      </c>
      <c r="E129" s="12" t="s">
        <v>16</v>
      </c>
      <c r="F129" s="12">
        <v>5</v>
      </c>
      <c r="G129" s="13">
        <v>1.5</v>
      </c>
      <c r="H129" s="13">
        <v>1.5</v>
      </c>
      <c r="I129" s="13">
        <v>167</v>
      </c>
      <c r="J129" s="13">
        <v>168.5</v>
      </c>
      <c r="K129" s="13">
        <f t="shared" si="13"/>
        <v>190.41</v>
      </c>
      <c r="L129" s="13">
        <f t="shared" si="13"/>
        <v>191.91</v>
      </c>
      <c r="M129" s="15">
        <f t="shared" si="7"/>
        <v>0</v>
      </c>
      <c r="N129" s="15" t="s">
        <v>22</v>
      </c>
      <c r="O129" s="16"/>
    </row>
    <row r="130" spans="1:15" x14ac:dyDescent="0.2">
      <c r="A130" s="12">
        <v>320</v>
      </c>
      <c r="B130" s="12" t="s">
        <v>14</v>
      </c>
      <c r="C130" s="12" t="s">
        <v>19</v>
      </c>
      <c r="D130" s="12">
        <v>19</v>
      </c>
      <c r="E130" s="12" t="s">
        <v>16</v>
      </c>
      <c r="F130" s="12">
        <v>6</v>
      </c>
      <c r="G130" s="13">
        <v>1.5</v>
      </c>
      <c r="H130" s="13">
        <v>1.5</v>
      </c>
      <c r="I130" s="13">
        <v>168.5</v>
      </c>
      <c r="J130" s="13">
        <v>170</v>
      </c>
      <c r="K130" s="13">
        <f t="shared" si="13"/>
        <v>191.91</v>
      </c>
      <c r="L130" s="13">
        <f t="shared" si="13"/>
        <v>193.41</v>
      </c>
      <c r="M130" s="15">
        <f t="shared" si="7"/>
        <v>0</v>
      </c>
      <c r="N130" s="15" t="s">
        <v>22</v>
      </c>
      <c r="O130" s="16"/>
    </row>
    <row r="131" spans="1:15" x14ac:dyDescent="0.2">
      <c r="A131" s="12">
        <v>320</v>
      </c>
      <c r="B131" s="12" t="s">
        <v>14</v>
      </c>
      <c r="C131" s="12" t="s">
        <v>19</v>
      </c>
      <c r="D131" s="12">
        <v>19</v>
      </c>
      <c r="E131" s="12" t="s">
        <v>16</v>
      </c>
      <c r="F131" s="12">
        <v>7</v>
      </c>
      <c r="G131" s="13">
        <v>0.37</v>
      </c>
      <c r="H131" s="13">
        <v>0.37</v>
      </c>
      <c r="I131" s="13">
        <v>170</v>
      </c>
      <c r="J131" s="13">
        <v>170.37</v>
      </c>
      <c r="K131" s="13">
        <f t="shared" si="13"/>
        <v>193.41</v>
      </c>
      <c r="L131" s="13">
        <f t="shared" si="13"/>
        <v>193.78</v>
      </c>
      <c r="M131" s="15">
        <f t="shared" si="7"/>
        <v>0</v>
      </c>
      <c r="N131" s="15" t="s">
        <v>22</v>
      </c>
      <c r="O131" s="16"/>
    </row>
    <row r="132" spans="1:15" x14ac:dyDescent="0.2">
      <c r="A132" s="12">
        <v>320</v>
      </c>
      <c r="B132" s="12" t="s">
        <v>14</v>
      </c>
      <c r="C132" s="12" t="s">
        <v>19</v>
      </c>
      <c r="D132" s="12">
        <v>19</v>
      </c>
      <c r="E132" s="12" t="s">
        <v>16</v>
      </c>
      <c r="F132" s="12" t="s">
        <v>17</v>
      </c>
      <c r="G132" s="13">
        <v>0.28000000000000003</v>
      </c>
      <c r="H132" s="13">
        <v>0.28000000000000003</v>
      </c>
      <c r="I132" s="13">
        <v>170.37</v>
      </c>
      <c r="J132" s="13">
        <v>170.65</v>
      </c>
      <c r="K132" s="13">
        <f t="shared" si="13"/>
        <v>193.78</v>
      </c>
      <c r="L132" s="13">
        <f t="shared" si="13"/>
        <v>194.06</v>
      </c>
      <c r="M132" s="15">
        <f t="shared" si="7"/>
        <v>0</v>
      </c>
      <c r="N132" s="15" t="s">
        <v>22</v>
      </c>
      <c r="O132" s="16"/>
    </row>
    <row r="133" spans="1:15" x14ac:dyDescent="0.2">
      <c r="A133" s="12">
        <v>320</v>
      </c>
      <c r="B133" s="12" t="s">
        <v>14</v>
      </c>
      <c r="C133" s="12" t="s">
        <v>19</v>
      </c>
      <c r="D133" s="12">
        <v>20</v>
      </c>
      <c r="E133" s="12" t="s">
        <v>16</v>
      </c>
      <c r="F133" s="12">
        <v>1</v>
      </c>
      <c r="G133" s="13">
        <v>1.5</v>
      </c>
      <c r="H133" s="13">
        <v>1.5</v>
      </c>
      <c r="I133" s="13">
        <v>170.5</v>
      </c>
      <c r="J133" s="13">
        <v>172</v>
      </c>
      <c r="K133" s="13">
        <f t="shared" si="13"/>
        <v>193.91</v>
      </c>
      <c r="L133" s="13">
        <f t="shared" si="13"/>
        <v>195.41</v>
      </c>
      <c r="M133" s="15">
        <f t="shared" si="7"/>
        <v>-0.15000000000000568</v>
      </c>
      <c r="N133" s="15" t="s">
        <v>22</v>
      </c>
      <c r="O133" s="16"/>
    </row>
    <row r="134" spans="1:15" x14ac:dyDescent="0.2">
      <c r="A134" s="12">
        <v>320</v>
      </c>
      <c r="B134" s="12" t="s">
        <v>14</v>
      </c>
      <c r="C134" s="12" t="s">
        <v>19</v>
      </c>
      <c r="D134" s="12">
        <v>20</v>
      </c>
      <c r="E134" s="12" t="s">
        <v>16</v>
      </c>
      <c r="F134" s="12">
        <v>2</v>
      </c>
      <c r="G134" s="13">
        <v>1.5</v>
      </c>
      <c r="H134" s="13">
        <v>1.5</v>
      </c>
      <c r="I134" s="13">
        <v>172</v>
      </c>
      <c r="J134" s="13">
        <v>173.5</v>
      </c>
      <c r="K134" s="13">
        <f t="shared" si="13"/>
        <v>195.41</v>
      </c>
      <c r="L134" s="13">
        <f t="shared" si="13"/>
        <v>196.91</v>
      </c>
      <c r="M134" s="15">
        <f t="shared" si="7"/>
        <v>0</v>
      </c>
      <c r="N134" s="15" t="s">
        <v>22</v>
      </c>
      <c r="O134" s="16"/>
    </row>
    <row r="135" spans="1:15" x14ac:dyDescent="0.2">
      <c r="A135" s="12">
        <v>320</v>
      </c>
      <c r="B135" s="12" t="s">
        <v>14</v>
      </c>
      <c r="C135" s="12" t="s">
        <v>19</v>
      </c>
      <c r="D135" s="12">
        <v>20</v>
      </c>
      <c r="E135" s="12" t="s">
        <v>16</v>
      </c>
      <c r="F135" s="12">
        <v>3</v>
      </c>
      <c r="G135" s="13">
        <v>1.5</v>
      </c>
      <c r="H135" s="13">
        <v>1.5</v>
      </c>
      <c r="I135" s="13">
        <v>173.5</v>
      </c>
      <c r="J135" s="13">
        <v>175</v>
      </c>
      <c r="K135" s="13">
        <f t="shared" si="13"/>
        <v>196.91</v>
      </c>
      <c r="L135" s="13">
        <f t="shared" si="13"/>
        <v>198.41</v>
      </c>
      <c r="M135" s="15">
        <f t="shared" ref="M135:M198" si="14">K135-L134</f>
        <v>0</v>
      </c>
      <c r="N135" s="15" t="s">
        <v>22</v>
      </c>
      <c r="O135" s="16"/>
    </row>
    <row r="136" spans="1:15" x14ac:dyDescent="0.2">
      <c r="A136" s="12">
        <v>320</v>
      </c>
      <c r="B136" s="12" t="s">
        <v>14</v>
      </c>
      <c r="C136" s="12" t="s">
        <v>19</v>
      </c>
      <c r="D136" s="12">
        <v>20</v>
      </c>
      <c r="E136" s="12" t="s">
        <v>16</v>
      </c>
      <c r="F136" s="12">
        <v>4</v>
      </c>
      <c r="G136" s="13">
        <v>1.5</v>
      </c>
      <c r="H136" s="13">
        <v>1.5</v>
      </c>
      <c r="I136" s="13">
        <v>175</v>
      </c>
      <c r="J136" s="13">
        <v>176.5</v>
      </c>
      <c r="K136" s="13">
        <f t="shared" si="13"/>
        <v>198.41</v>
      </c>
      <c r="L136" s="13">
        <f t="shared" si="13"/>
        <v>199.91</v>
      </c>
      <c r="M136" s="15">
        <f t="shared" si="14"/>
        <v>0</v>
      </c>
      <c r="N136" s="15" t="s">
        <v>22</v>
      </c>
      <c r="O136" s="16"/>
    </row>
    <row r="137" spans="1:15" x14ac:dyDescent="0.2">
      <c r="A137" s="12">
        <v>320</v>
      </c>
      <c r="B137" s="12" t="s">
        <v>14</v>
      </c>
      <c r="C137" s="12" t="s">
        <v>19</v>
      </c>
      <c r="D137" s="12">
        <v>20</v>
      </c>
      <c r="E137" s="12" t="s">
        <v>16</v>
      </c>
      <c r="F137" s="12">
        <v>5</v>
      </c>
      <c r="G137" s="13">
        <v>1.5</v>
      </c>
      <c r="H137" s="13">
        <v>1.5</v>
      </c>
      <c r="I137" s="13">
        <v>176.5</v>
      </c>
      <c r="J137" s="13">
        <v>178</v>
      </c>
      <c r="K137" s="13">
        <f t="shared" si="13"/>
        <v>199.91</v>
      </c>
      <c r="L137" s="13">
        <f t="shared" si="13"/>
        <v>201.41</v>
      </c>
      <c r="M137" s="15">
        <f t="shared" si="14"/>
        <v>0</v>
      </c>
      <c r="N137" s="15" t="s">
        <v>22</v>
      </c>
      <c r="O137" s="16"/>
    </row>
    <row r="138" spans="1:15" x14ac:dyDescent="0.2">
      <c r="A138" s="12">
        <v>320</v>
      </c>
      <c r="B138" s="12" t="s">
        <v>14</v>
      </c>
      <c r="C138" s="12" t="s">
        <v>19</v>
      </c>
      <c r="D138" s="12">
        <v>20</v>
      </c>
      <c r="E138" s="12" t="s">
        <v>16</v>
      </c>
      <c r="F138" s="12">
        <v>6</v>
      </c>
      <c r="G138" s="13">
        <v>1.5</v>
      </c>
      <c r="H138" s="13">
        <v>1.5</v>
      </c>
      <c r="I138" s="13">
        <v>178</v>
      </c>
      <c r="J138" s="13">
        <v>179.5</v>
      </c>
      <c r="K138" s="13">
        <f t="shared" si="13"/>
        <v>201.41</v>
      </c>
      <c r="L138" s="13">
        <f t="shared" si="13"/>
        <v>202.91</v>
      </c>
      <c r="M138" s="15">
        <f t="shared" si="14"/>
        <v>0</v>
      </c>
      <c r="N138" s="15" t="s">
        <v>22</v>
      </c>
      <c r="O138" s="16"/>
    </row>
    <row r="139" spans="1:15" x14ac:dyDescent="0.2">
      <c r="A139" s="12">
        <v>320</v>
      </c>
      <c r="B139" s="12" t="s">
        <v>14</v>
      </c>
      <c r="C139" s="12" t="s">
        <v>19</v>
      </c>
      <c r="D139" s="12">
        <v>20</v>
      </c>
      <c r="E139" s="12" t="s">
        <v>16</v>
      </c>
      <c r="F139" s="12">
        <v>7</v>
      </c>
      <c r="G139" s="13">
        <v>0.63</v>
      </c>
      <c r="H139" s="13">
        <v>0.63</v>
      </c>
      <c r="I139" s="13">
        <v>179.5</v>
      </c>
      <c r="J139" s="13">
        <v>180.13</v>
      </c>
      <c r="K139" s="13">
        <f t="shared" si="13"/>
        <v>202.91</v>
      </c>
      <c r="L139" s="13">
        <f t="shared" si="13"/>
        <v>203.54</v>
      </c>
      <c r="M139" s="15">
        <f t="shared" si="14"/>
        <v>0</v>
      </c>
      <c r="N139" s="15" t="s">
        <v>22</v>
      </c>
      <c r="O139" s="16" t="s">
        <v>24</v>
      </c>
    </row>
    <row r="140" spans="1:15" x14ac:dyDescent="0.2">
      <c r="A140" s="12">
        <v>320</v>
      </c>
      <c r="B140" s="12" t="s">
        <v>14</v>
      </c>
      <c r="C140" s="12" t="s">
        <v>19</v>
      </c>
      <c r="D140" s="12">
        <v>21</v>
      </c>
      <c r="E140" s="12" t="s">
        <v>16</v>
      </c>
      <c r="F140" s="12">
        <v>1</v>
      </c>
      <c r="G140" s="13">
        <v>1.5</v>
      </c>
      <c r="H140" s="13">
        <v>1.5</v>
      </c>
      <c r="I140" s="13">
        <v>180</v>
      </c>
      <c r="J140" s="13">
        <v>181.5</v>
      </c>
      <c r="K140" s="13">
        <f t="shared" si="13"/>
        <v>203.41</v>
      </c>
      <c r="L140" s="13">
        <f t="shared" si="13"/>
        <v>204.91</v>
      </c>
      <c r="M140" s="15">
        <f t="shared" si="14"/>
        <v>-0.12999999999999545</v>
      </c>
      <c r="N140" s="15" t="s">
        <v>22</v>
      </c>
      <c r="O140" s="16" t="s">
        <v>21</v>
      </c>
    </row>
    <row r="141" spans="1:15" x14ac:dyDescent="0.2">
      <c r="A141" s="12">
        <v>320</v>
      </c>
      <c r="B141" s="12" t="s">
        <v>14</v>
      </c>
      <c r="C141" s="12" t="s">
        <v>19</v>
      </c>
      <c r="D141" s="12">
        <v>21</v>
      </c>
      <c r="E141" s="12" t="s">
        <v>16</v>
      </c>
      <c r="F141" s="12">
        <v>2</v>
      </c>
      <c r="G141" s="13">
        <v>1.5</v>
      </c>
      <c r="H141" s="13">
        <v>1.5</v>
      </c>
      <c r="I141" s="13">
        <v>181.5</v>
      </c>
      <c r="J141" s="13">
        <v>183</v>
      </c>
      <c r="K141" s="13">
        <f t="shared" si="13"/>
        <v>204.91</v>
      </c>
      <c r="L141" s="13">
        <f t="shared" si="13"/>
        <v>206.41</v>
      </c>
      <c r="M141" s="15">
        <f t="shared" si="14"/>
        <v>0</v>
      </c>
      <c r="N141" s="15" t="s">
        <v>22</v>
      </c>
      <c r="O141" s="16" t="s">
        <v>21</v>
      </c>
    </row>
    <row r="142" spans="1:15" x14ac:dyDescent="0.2">
      <c r="A142" s="12">
        <v>320</v>
      </c>
      <c r="B142" s="12" t="s">
        <v>14</v>
      </c>
      <c r="C142" s="12" t="s">
        <v>19</v>
      </c>
      <c r="D142" s="12">
        <v>21</v>
      </c>
      <c r="E142" s="12" t="s">
        <v>16</v>
      </c>
      <c r="F142" s="12">
        <v>3</v>
      </c>
      <c r="G142" s="13">
        <v>1</v>
      </c>
      <c r="H142" s="13">
        <v>1</v>
      </c>
      <c r="I142" s="13">
        <v>183</v>
      </c>
      <c r="J142" s="13">
        <v>184</v>
      </c>
      <c r="K142" s="13">
        <f t="shared" si="13"/>
        <v>206.41</v>
      </c>
      <c r="L142" s="13">
        <f t="shared" si="13"/>
        <v>207.41</v>
      </c>
      <c r="M142" s="15">
        <f t="shared" si="14"/>
        <v>0</v>
      </c>
      <c r="N142" s="15" t="s">
        <v>22</v>
      </c>
      <c r="O142" s="16" t="s">
        <v>21</v>
      </c>
    </row>
    <row r="143" spans="1:15" x14ac:dyDescent="0.2">
      <c r="A143" s="12">
        <v>320</v>
      </c>
      <c r="B143" s="12" t="s">
        <v>14</v>
      </c>
      <c r="C143" s="12" t="s">
        <v>19</v>
      </c>
      <c r="D143" s="12">
        <v>21</v>
      </c>
      <c r="E143" s="12" t="s">
        <v>16</v>
      </c>
      <c r="F143" s="12">
        <v>4</v>
      </c>
      <c r="G143" s="13">
        <v>0.57999999999999996</v>
      </c>
      <c r="H143" s="13">
        <v>0.57999999999999996</v>
      </c>
      <c r="I143" s="13">
        <v>184</v>
      </c>
      <c r="J143" s="13">
        <v>184.58</v>
      </c>
      <c r="K143" s="13">
        <f t="shared" si="13"/>
        <v>207.41</v>
      </c>
      <c r="L143" s="13">
        <f t="shared" si="13"/>
        <v>207.99</v>
      </c>
      <c r="M143" s="15">
        <f t="shared" si="14"/>
        <v>0</v>
      </c>
      <c r="N143" s="15" t="s">
        <v>22</v>
      </c>
      <c r="O143" s="16" t="s">
        <v>21</v>
      </c>
    </row>
    <row r="144" spans="1:15" x14ac:dyDescent="0.2">
      <c r="A144" s="12">
        <v>320</v>
      </c>
      <c r="B144" s="12" t="s">
        <v>14</v>
      </c>
      <c r="C144" s="12" t="s">
        <v>19</v>
      </c>
      <c r="D144" s="12">
        <v>21</v>
      </c>
      <c r="E144" s="12" t="s">
        <v>16</v>
      </c>
      <c r="F144" s="12" t="s">
        <v>17</v>
      </c>
      <c r="G144" s="13">
        <v>0.25</v>
      </c>
      <c r="H144" s="13">
        <v>0.25</v>
      </c>
      <c r="I144" s="13">
        <v>184.58</v>
      </c>
      <c r="J144" s="13">
        <v>184.83</v>
      </c>
      <c r="K144" s="13">
        <f t="shared" si="13"/>
        <v>207.99</v>
      </c>
      <c r="L144" s="13">
        <f t="shared" si="13"/>
        <v>208.24</v>
      </c>
      <c r="M144" s="15">
        <f t="shared" si="14"/>
        <v>0</v>
      </c>
      <c r="N144" s="15" t="s">
        <v>22</v>
      </c>
      <c r="O144" s="16"/>
    </row>
    <row r="145" spans="1:15" x14ac:dyDescent="0.2">
      <c r="A145" s="12">
        <v>320</v>
      </c>
      <c r="B145" s="12" t="s">
        <v>14</v>
      </c>
      <c r="C145" s="12" t="s">
        <v>19</v>
      </c>
      <c r="D145" s="12">
        <v>22</v>
      </c>
      <c r="E145" s="12" t="s">
        <v>25</v>
      </c>
      <c r="F145" s="12">
        <v>1</v>
      </c>
      <c r="G145" s="13">
        <v>1.5</v>
      </c>
      <c r="H145" s="13">
        <v>1.5</v>
      </c>
      <c r="I145" s="13">
        <v>184.8</v>
      </c>
      <c r="J145" s="13">
        <v>186.3</v>
      </c>
      <c r="K145" s="13">
        <f t="shared" si="13"/>
        <v>208.21</v>
      </c>
      <c r="L145" s="13">
        <f t="shared" si="13"/>
        <v>209.71</v>
      </c>
      <c r="M145" s="15">
        <f t="shared" si="14"/>
        <v>-3.0000000000001137E-2</v>
      </c>
      <c r="N145" s="15" t="s">
        <v>22</v>
      </c>
      <c r="O145" s="16"/>
    </row>
    <row r="146" spans="1:15" x14ac:dyDescent="0.2">
      <c r="A146" s="12">
        <v>320</v>
      </c>
      <c r="B146" s="12" t="s">
        <v>14</v>
      </c>
      <c r="C146" s="12" t="s">
        <v>19</v>
      </c>
      <c r="D146" s="12">
        <v>22</v>
      </c>
      <c r="E146" s="12" t="s">
        <v>25</v>
      </c>
      <c r="F146" s="12">
        <v>2</v>
      </c>
      <c r="G146" s="13">
        <v>1.5</v>
      </c>
      <c r="H146" s="13">
        <v>1.5</v>
      </c>
      <c r="I146" s="13">
        <v>186.3</v>
      </c>
      <c r="J146" s="13">
        <v>187.8</v>
      </c>
      <c r="K146" s="13">
        <f t="shared" si="13"/>
        <v>209.71</v>
      </c>
      <c r="L146" s="13">
        <f t="shared" si="13"/>
        <v>211.21</v>
      </c>
      <c r="M146" s="15">
        <f t="shared" si="14"/>
        <v>0</v>
      </c>
      <c r="N146" s="15" t="s">
        <v>22</v>
      </c>
      <c r="O146" s="16"/>
    </row>
    <row r="147" spans="1:15" x14ac:dyDescent="0.2">
      <c r="A147" s="12">
        <v>320</v>
      </c>
      <c r="B147" s="12" t="s">
        <v>14</v>
      </c>
      <c r="C147" s="12" t="s">
        <v>19</v>
      </c>
      <c r="D147" s="12">
        <v>22</v>
      </c>
      <c r="E147" s="12" t="s">
        <v>25</v>
      </c>
      <c r="F147" s="12">
        <v>3</v>
      </c>
      <c r="G147" s="13">
        <v>1.5</v>
      </c>
      <c r="H147" s="13">
        <v>1.5</v>
      </c>
      <c r="I147" s="13">
        <v>187.8</v>
      </c>
      <c r="J147" s="13">
        <v>189.3</v>
      </c>
      <c r="K147" s="13">
        <f t="shared" si="13"/>
        <v>211.21</v>
      </c>
      <c r="L147" s="13">
        <f t="shared" si="13"/>
        <v>212.71</v>
      </c>
      <c r="M147" s="15">
        <f t="shared" si="14"/>
        <v>0</v>
      </c>
      <c r="N147" s="15" t="s">
        <v>22</v>
      </c>
      <c r="O147" s="16"/>
    </row>
    <row r="148" spans="1:15" x14ac:dyDescent="0.2">
      <c r="A148" s="12">
        <v>320</v>
      </c>
      <c r="B148" s="12" t="s">
        <v>14</v>
      </c>
      <c r="C148" s="12" t="s">
        <v>19</v>
      </c>
      <c r="D148" s="12">
        <v>22</v>
      </c>
      <c r="E148" s="12" t="s">
        <v>25</v>
      </c>
      <c r="F148" s="12">
        <v>4</v>
      </c>
      <c r="G148" s="13">
        <v>1.5</v>
      </c>
      <c r="H148" s="13">
        <v>1.5</v>
      </c>
      <c r="I148" s="13">
        <v>189.3</v>
      </c>
      <c r="J148" s="13">
        <v>190.8</v>
      </c>
      <c r="K148" s="13">
        <f t="shared" si="13"/>
        <v>212.71</v>
      </c>
      <c r="L148" s="13">
        <f t="shared" si="13"/>
        <v>214.21</v>
      </c>
      <c r="M148" s="15">
        <f t="shared" si="14"/>
        <v>0</v>
      </c>
      <c r="N148" s="15" t="s">
        <v>22</v>
      </c>
      <c r="O148" s="16"/>
    </row>
    <row r="149" spans="1:15" x14ac:dyDescent="0.2">
      <c r="A149" s="12">
        <v>320</v>
      </c>
      <c r="B149" s="12" t="s">
        <v>14</v>
      </c>
      <c r="C149" s="12" t="s">
        <v>19</v>
      </c>
      <c r="D149" s="12">
        <v>22</v>
      </c>
      <c r="E149" s="12" t="s">
        <v>25</v>
      </c>
      <c r="F149" s="12">
        <v>5</v>
      </c>
      <c r="G149" s="13">
        <v>1.3</v>
      </c>
      <c r="H149" s="13">
        <v>1.3</v>
      </c>
      <c r="I149" s="13">
        <v>190.8</v>
      </c>
      <c r="J149" s="13">
        <v>192.1</v>
      </c>
      <c r="K149" s="13">
        <f t="shared" si="13"/>
        <v>214.21</v>
      </c>
      <c r="L149" s="13">
        <f t="shared" si="13"/>
        <v>215.51</v>
      </c>
      <c r="M149" s="15">
        <f t="shared" si="14"/>
        <v>0</v>
      </c>
      <c r="N149" s="15" t="s">
        <v>22</v>
      </c>
      <c r="O149" s="16"/>
    </row>
    <row r="150" spans="1:15" x14ac:dyDescent="0.2">
      <c r="A150" s="12">
        <v>320</v>
      </c>
      <c r="B150" s="12" t="s">
        <v>14</v>
      </c>
      <c r="C150" s="12" t="s">
        <v>19</v>
      </c>
      <c r="D150" s="12">
        <v>22</v>
      </c>
      <c r="E150" s="12" t="s">
        <v>25</v>
      </c>
      <c r="F150" s="12">
        <v>6</v>
      </c>
      <c r="G150" s="13">
        <v>0.49</v>
      </c>
      <c r="H150" s="13">
        <v>0.49</v>
      </c>
      <c r="I150" s="13">
        <v>192.1</v>
      </c>
      <c r="J150" s="13">
        <v>192.59</v>
      </c>
      <c r="K150" s="13">
        <f t="shared" si="13"/>
        <v>215.51</v>
      </c>
      <c r="L150" s="13">
        <f t="shared" si="13"/>
        <v>216</v>
      </c>
      <c r="M150" s="15">
        <f t="shared" si="14"/>
        <v>0</v>
      </c>
      <c r="N150" s="15" t="s">
        <v>22</v>
      </c>
      <c r="O150" s="16"/>
    </row>
    <row r="151" spans="1:15" x14ac:dyDescent="0.2">
      <c r="A151" s="12">
        <v>320</v>
      </c>
      <c r="B151" s="12" t="s">
        <v>14</v>
      </c>
      <c r="C151" s="12" t="s">
        <v>19</v>
      </c>
      <c r="D151" s="12">
        <v>22</v>
      </c>
      <c r="E151" s="12" t="s">
        <v>25</v>
      </c>
      <c r="F151" s="12" t="s">
        <v>17</v>
      </c>
      <c r="G151" s="13">
        <v>0.18</v>
      </c>
      <c r="H151" s="13">
        <v>0.18</v>
      </c>
      <c r="I151" s="13">
        <v>192.59</v>
      </c>
      <c r="J151" s="13">
        <v>192.77</v>
      </c>
      <c r="K151" s="13">
        <f t="shared" si="13"/>
        <v>216</v>
      </c>
      <c r="L151" s="13">
        <f t="shared" si="13"/>
        <v>216.18</v>
      </c>
      <c r="M151" s="15">
        <f t="shared" si="14"/>
        <v>0</v>
      </c>
      <c r="N151" s="15" t="s">
        <v>22</v>
      </c>
      <c r="O151" s="16"/>
    </row>
    <row r="152" spans="1:15" x14ac:dyDescent="0.2">
      <c r="A152" s="12">
        <v>320</v>
      </c>
      <c r="B152" s="12" t="s">
        <v>14</v>
      </c>
      <c r="C152" s="12" t="s">
        <v>19</v>
      </c>
      <c r="D152" s="12">
        <v>23</v>
      </c>
      <c r="E152" s="12" t="s">
        <v>25</v>
      </c>
      <c r="F152" s="12">
        <v>1</v>
      </c>
      <c r="G152" s="13">
        <v>1.5</v>
      </c>
      <c r="H152" s="13">
        <v>1.5</v>
      </c>
      <c r="I152" s="13">
        <v>194.4</v>
      </c>
      <c r="J152" s="13">
        <v>195.9</v>
      </c>
      <c r="K152" s="13">
        <f t="shared" si="13"/>
        <v>217.81</v>
      </c>
      <c r="L152" s="13">
        <f t="shared" si="13"/>
        <v>219.31</v>
      </c>
      <c r="M152" s="14">
        <f t="shared" si="14"/>
        <v>1.6299999999999955</v>
      </c>
      <c r="N152" s="15" t="s">
        <v>22</v>
      </c>
      <c r="O152" s="16"/>
    </row>
    <row r="153" spans="1:15" x14ac:dyDescent="0.2">
      <c r="A153" s="12">
        <v>320</v>
      </c>
      <c r="B153" s="12" t="s">
        <v>14</v>
      </c>
      <c r="C153" s="12" t="s">
        <v>19</v>
      </c>
      <c r="D153" s="12">
        <v>23</v>
      </c>
      <c r="E153" s="12" t="s">
        <v>25</v>
      </c>
      <c r="F153" s="12">
        <v>2</v>
      </c>
      <c r="G153" s="13">
        <v>1.5</v>
      </c>
      <c r="H153" s="13">
        <v>1.5</v>
      </c>
      <c r="I153" s="13">
        <v>195.9</v>
      </c>
      <c r="J153" s="13">
        <v>197.4</v>
      </c>
      <c r="K153" s="13">
        <f t="shared" si="13"/>
        <v>219.31</v>
      </c>
      <c r="L153" s="13">
        <f t="shared" si="13"/>
        <v>220.81</v>
      </c>
      <c r="M153" s="15">
        <f t="shared" si="14"/>
        <v>0</v>
      </c>
      <c r="N153" s="15" t="s">
        <v>22</v>
      </c>
      <c r="O153" s="16"/>
    </row>
    <row r="154" spans="1:15" x14ac:dyDescent="0.2">
      <c r="A154" s="12">
        <v>320</v>
      </c>
      <c r="B154" s="12" t="s">
        <v>14</v>
      </c>
      <c r="C154" s="12" t="s">
        <v>19</v>
      </c>
      <c r="D154" s="12">
        <v>23</v>
      </c>
      <c r="E154" s="12" t="s">
        <v>25</v>
      </c>
      <c r="F154" s="12">
        <v>3</v>
      </c>
      <c r="G154" s="13">
        <v>1.5</v>
      </c>
      <c r="H154" s="13">
        <v>1.5</v>
      </c>
      <c r="I154" s="13">
        <v>197.4</v>
      </c>
      <c r="J154" s="13">
        <v>198.9</v>
      </c>
      <c r="K154" s="13">
        <f t="shared" si="13"/>
        <v>220.81</v>
      </c>
      <c r="L154" s="13">
        <f t="shared" si="13"/>
        <v>222.31</v>
      </c>
      <c r="M154" s="15">
        <f t="shared" si="14"/>
        <v>0</v>
      </c>
      <c r="N154" s="15" t="s">
        <v>22</v>
      </c>
      <c r="O154" s="16"/>
    </row>
    <row r="155" spans="1:15" x14ac:dyDescent="0.2">
      <c r="A155" s="12">
        <v>320</v>
      </c>
      <c r="B155" s="12" t="s">
        <v>14</v>
      </c>
      <c r="C155" s="12" t="s">
        <v>19</v>
      </c>
      <c r="D155" s="12">
        <v>23</v>
      </c>
      <c r="E155" s="12" t="s">
        <v>25</v>
      </c>
      <c r="F155" s="12">
        <v>4</v>
      </c>
      <c r="G155" s="13">
        <v>1.5</v>
      </c>
      <c r="H155" s="13">
        <v>1.5</v>
      </c>
      <c r="I155" s="13">
        <v>198.9</v>
      </c>
      <c r="J155" s="13">
        <v>200.4</v>
      </c>
      <c r="K155" s="13">
        <f t="shared" si="13"/>
        <v>222.31</v>
      </c>
      <c r="L155" s="13">
        <f t="shared" si="13"/>
        <v>223.81</v>
      </c>
      <c r="M155" s="15">
        <f t="shared" si="14"/>
        <v>0</v>
      </c>
      <c r="N155" s="15" t="s">
        <v>22</v>
      </c>
      <c r="O155" s="16"/>
    </row>
    <row r="156" spans="1:15" x14ac:dyDescent="0.2">
      <c r="A156" s="12">
        <v>320</v>
      </c>
      <c r="B156" s="12" t="s">
        <v>14</v>
      </c>
      <c r="C156" s="12" t="s">
        <v>19</v>
      </c>
      <c r="D156" s="12">
        <v>23</v>
      </c>
      <c r="E156" s="12" t="s">
        <v>25</v>
      </c>
      <c r="F156" s="12">
        <v>5</v>
      </c>
      <c r="G156" s="13">
        <v>1.5</v>
      </c>
      <c r="H156" s="13">
        <v>1.5</v>
      </c>
      <c r="I156" s="13">
        <v>200.4</v>
      </c>
      <c r="J156" s="13">
        <v>201.9</v>
      </c>
      <c r="K156" s="13">
        <f t="shared" si="13"/>
        <v>223.81</v>
      </c>
      <c r="L156" s="13">
        <f t="shared" si="13"/>
        <v>225.31</v>
      </c>
      <c r="M156" s="15">
        <f t="shared" si="14"/>
        <v>0</v>
      </c>
      <c r="N156" s="15" t="s">
        <v>22</v>
      </c>
      <c r="O156" s="16"/>
    </row>
    <row r="157" spans="1:15" x14ac:dyDescent="0.2">
      <c r="A157" s="12">
        <v>320</v>
      </c>
      <c r="B157" s="12" t="s">
        <v>14</v>
      </c>
      <c r="C157" s="12" t="s">
        <v>19</v>
      </c>
      <c r="D157" s="12">
        <v>23</v>
      </c>
      <c r="E157" s="12" t="s">
        <v>25</v>
      </c>
      <c r="F157" s="12" t="s">
        <v>17</v>
      </c>
      <c r="G157" s="13">
        <v>0.3</v>
      </c>
      <c r="H157" s="13">
        <v>0.3</v>
      </c>
      <c r="I157" s="13">
        <v>201.9</v>
      </c>
      <c r="J157" s="13">
        <v>202.2</v>
      </c>
      <c r="K157" s="13">
        <f t="shared" si="13"/>
        <v>225.31</v>
      </c>
      <c r="L157" s="13">
        <f t="shared" si="13"/>
        <v>225.60999999999999</v>
      </c>
      <c r="M157" s="15">
        <f t="shared" si="14"/>
        <v>0</v>
      </c>
      <c r="N157" s="15" t="s">
        <v>22</v>
      </c>
      <c r="O157" s="16"/>
    </row>
    <row r="158" spans="1:15" x14ac:dyDescent="0.2">
      <c r="A158" s="12">
        <v>320</v>
      </c>
      <c r="B158" s="12" t="s">
        <v>14</v>
      </c>
      <c r="C158" s="12" t="s">
        <v>19</v>
      </c>
      <c r="D158" s="12">
        <v>24</v>
      </c>
      <c r="E158" s="12" t="s">
        <v>25</v>
      </c>
      <c r="F158" s="12">
        <v>1</v>
      </c>
      <c r="G158" s="13">
        <v>1.5</v>
      </c>
      <c r="H158" s="13">
        <v>1.5</v>
      </c>
      <c r="I158" s="13">
        <v>202.4</v>
      </c>
      <c r="J158" s="13">
        <v>203.9</v>
      </c>
      <c r="K158" s="13">
        <f t="shared" si="13"/>
        <v>225.81</v>
      </c>
      <c r="L158" s="13">
        <f t="shared" si="13"/>
        <v>227.31</v>
      </c>
      <c r="M158" s="14">
        <f t="shared" si="14"/>
        <v>0.20000000000001705</v>
      </c>
      <c r="N158" s="15" t="s">
        <v>22</v>
      </c>
      <c r="O158" s="16" t="s">
        <v>26</v>
      </c>
    </row>
    <row r="159" spans="1:15" x14ac:dyDescent="0.2">
      <c r="A159" s="12">
        <v>320</v>
      </c>
      <c r="B159" s="12" t="s">
        <v>14</v>
      </c>
      <c r="C159" s="12" t="s">
        <v>19</v>
      </c>
      <c r="D159" s="12">
        <v>24</v>
      </c>
      <c r="E159" s="12" t="s">
        <v>25</v>
      </c>
      <c r="F159" s="12">
        <v>2</v>
      </c>
      <c r="G159" s="13">
        <v>1.5</v>
      </c>
      <c r="H159" s="13">
        <v>1.5</v>
      </c>
      <c r="I159" s="13">
        <v>203.9</v>
      </c>
      <c r="J159" s="13">
        <v>205.4</v>
      </c>
      <c r="K159" s="13">
        <f t="shared" si="13"/>
        <v>227.31</v>
      </c>
      <c r="L159" s="13">
        <f t="shared" si="13"/>
        <v>228.81</v>
      </c>
      <c r="M159" s="15">
        <f t="shared" si="14"/>
        <v>0</v>
      </c>
      <c r="N159" s="15" t="s">
        <v>22</v>
      </c>
      <c r="O159" s="16"/>
    </row>
    <row r="160" spans="1:15" x14ac:dyDescent="0.2">
      <c r="A160" s="12">
        <v>320</v>
      </c>
      <c r="B160" s="12" t="s">
        <v>14</v>
      </c>
      <c r="C160" s="12" t="s">
        <v>19</v>
      </c>
      <c r="D160" s="12">
        <v>24</v>
      </c>
      <c r="E160" s="12" t="s">
        <v>25</v>
      </c>
      <c r="F160" s="12">
        <v>3</v>
      </c>
      <c r="G160" s="13">
        <v>1.5</v>
      </c>
      <c r="H160" s="13">
        <v>1.5</v>
      </c>
      <c r="I160" s="13">
        <v>205.4</v>
      </c>
      <c r="J160" s="13">
        <v>206.9</v>
      </c>
      <c r="K160" s="13">
        <f t="shared" si="13"/>
        <v>228.81</v>
      </c>
      <c r="L160" s="13">
        <f t="shared" si="13"/>
        <v>230.31</v>
      </c>
      <c r="M160" s="15">
        <f t="shared" si="14"/>
        <v>0</v>
      </c>
      <c r="N160" s="15" t="s">
        <v>22</v>
      </c>
      <c r="O160" s="16"/>
    </row>
    <row r="161" spans="1:15" x14ac:dyDescent="0.2">
      <c r="A161" s="12">
        <v>320</v>
      </c>
      <c r="B161" s="12" t="s">
        <v>14</v>
      </c>
      <c r="C161" s="12" t="s">
        <v>19</v>
      </c>
      <c r="D161" s="12">
        <v>24</v>
      </c>
      <c r="E161" s="12" t="s">
        <v>25</v>
      </c>
      <c r="F161" s="12">
        <v>4</v>
      </c>
      <c r="G161" s="13">
        <v>1.5</v>
      </c>
      <c r="H161" s="13">
        <v>1.5</v>
      </c>
      <c r="I161" s="13">
        <v>206.9</v>
      </c>
      <c r="J161" s="13">
        <v>208.4</v>
      </c>
      <c r="K161" s="13">
        <f t="shared" si="13"/>
        <v>230.31</v>
      </c>
      <c r="L161" s="13">
        <f t="shared" si="13"/>
        <v>231.81</v>
      </c>
      <c r="M161" s="15">
        <f t="shared" si="14"/>
        <v>0</v>
      </c>
      <c r="N161" s="15" t="s">
        <v>22</v>
      </c>
      <c r="O161" s="16"/>
    </row>
    <row r="162" spans="1:15" x14ac:dyDescent="0.2">
      <c r="A162" s="12">
        <v>320</v>
      </c>
      <c r="B162" s="12" t="s">
        <v>14</v>
      </c>
      <c r="C162" s="12" t="s">
        <v>19</v>
      </c>
      <c r="D162" s="12">
        <v>24</v>
      </c>
      <c r="E162" s="12" t="s">
        <v>25</v>
      </c>
      <c r="F162" s="12">
        <v>5</v>
      </c>
      <c r="G162" s="13">
        <v>0.87</v>
      </c>
      <c r="H162" s="13">
        <v>0.87</v>
      </c>
      <c r="I162" s="13">
        <v>208.4</v>
      </c>
      <c r="J162" s="13">
        <v>209.27</v>
      </c>
      <c r="K162" s="13">
        <f t="shared" si="13"/>
        <v>231.81</v>
      </c>
      <c r="L162" s="13">
        <f t="shared" si="13"/>
        <v>232.68</v>
      </c>
      <c r="M162" s="15">
        <f t="shared" si="14"/>
        <v>0</v>
      </c>
      <c r="N162" s="15" t="s">
        <v>22</v>
      </c>
      <c r="O162" s="16"/>
    </row>
    <row r="163" spans="1:15" x14ac:dyDescent="0.2">
      <c r="A163" s="12">
        <v>320</v>
      </c>
      <c r="B163" s="12" t="s">
        <v>14</v>
      </c>
      <c r="C163" s="12" t="s">
        <v>19</v>
      </c>
      <c r="D163" s="12">
        <v>24</v>
      </c>
      <c r="E163" s="12" t="s">
        <v>25</v>
      </c>
      <c r="F163" s="12" t="s">
        <v>17</v>
      </c>
      <c r="G163" s="13">
        <v>0.4</v>
      </c>
      <c r="H163" s="13">
        <v>0.4</v>
      </c>
      <c r="I163" s="13">
        <v>209.27</v>
      </c>
      <c r="J163" s="13">
        <v>209.67</v>
      </c>
      <c r="K163" s="13">
        <f t="shared" si="13"/>
        <v>232.68</v>
      </c>
      <c r="L163" s="13">
        <f t="shared" si="13"/>
        <v>233.07999999999998</v>
      </c>
      <c r="M163" s="15">
        <f t="shared" si="14"/>
        <v>0</v>
      </c>
      <c r="N163" s="15" t="s">
        <v>22</v>
      </c>
      <c r="O163" s="16"/>
    </row>
    <row r="164" spans="1:15" x14ac:dyDescent="0.2">
      <c r="A164" s="12">
        <v>320</v>
      </c>
      <c r="B164" s="12" t="s">
        <v>14</v>
      </c>
      <c r="C164" s="12" t="s">
        <v>19</v>
      </c>
      <c r="D164" s="12">
        <v>25</v>
      </c>
      <c r="E164" s="12" t="s">
        <v>25</v>
      </c>
      <c r="F164" s="12">
        <v>1</v>
      </c>
      <c r="G164" s="13">
        <v>1.5</v>
      </c>
      <c r="H164" s="13">
        <v>1.5</v>
      </c>
      <c r="I164" s="13">
        <v>212</v>
      </c>
      <c r="J164" s="13">
        <v>213.5</v>
      </c>
      <c r="K164" s="13">
        <f t="shared" si="13"/>
        <v>235.41</v>
      </c>
      <c r="L164" s="13">
        <f t="shared" si="13"/>
        <v>236.91</v>
      </c>
      <c r="M164" s="14">
        <f t="shared" si="14"/>
        <v>2.3300000000000125</v>
      </c>
      <c r="N164" s="15" t="s">
        <v>22</v>
      </c>
      <c r="O164" s="16"/>
    </row>
    <row r="165" spans="1:15" x14ac:dyDescent="0.2">
      <c r="A165" s="12">
        <v>320</v>
      </c>
      <c r="B165" s="12" t="s">
        <v>14</v>
      </c>
      <c r="C165" s="12" t="s">
        <v>19</v>
      </c>
      <c r="D165" s="12">
        <v>25</v>
      </c>
      <c r="E165" s="12" t="s">
        <v>25</v>
      </c>
      <c r="F165" s="12">
        <v>2</v>
      </c>
      <c r="G165" s="13">
        <v>1.5</v>
      </c>
      <c r="H165" s="13">
        <v>1.5</v>
      </c>
      <c r="I165" s="13">
        <v>213.5</v>
      </c>
      <c r="J165" s="13">
        <v>215</v>
      </c>
      <c r="K165" s="13">
        <f t="shared" si="13"/>
        <v>236.91</v>
      </c>
      <c r="L165" s="13">
        <f t="shared" si="13"/>
        <v>238.41</v>
      </c>
      <c r="M165" s="15">
        <f t="shared" si="14"/>
        <v>0</v>
      </c>
      <c r="N165" s="15" t="s">
        <v>22</v>
      </c>
      <c r="O165" s="16"/>
    </row>
    <row r="166" spans="1:15" x14ac:dyDescent="0.2">
      <c r="A166" s="12">
        <v>320</v>
      </c>
      <c r="B166" s="12" t="s">
        <v>14</v>
      </c>
      <c r="C166" s="12" t="s">
        <v>19</v>
      </c>
      <c r="D166" s="12">
        <v>25</v>
      </c>
      <c r="E166" s="12" t="s">
        <v>25</v>
      </c>
      <c r="F166" s="12">
        <v>3</v>
      </c>
      <c r="G166" s="13">
        <v>1.5</v>
      </c>
      <c r="H166" s="13">
        <v>1.5</v>
      </c>
      <c r="I166" s="13">
        <v>215</v>
      </c>
      <c r="J166" s="13">
        <v>216.5</v>
      </c>
      <c r="K166" s="13">
        <f t="shared" si="13"/>
        <v>238.41</v>
      </c>
      <c r="L166" s="13">
        <f t="shared" si="13"/>
        <v>239.91</v>
      </c>
      <c r="M166" s="15">
        <f t="shared" si="14"/>
        <v>0</v>
      </c>
      <c r="N166" s="15" t="s">
        <v>22</v>
      </c>
      <c r="O166" s="16"/>
    </row>
    <row r="167" spans="1:15" x14ac:dyDescent="0.2">
      <c r="A167" s="12">
        <v>320</v>
      </c>
      <c r="B167" s="12" t="s">
        <v>14</v>
      </c>
      <c r="C167" s="12" t="s">
        <v>19</v>
      </c>
      <c r="D167" s="12">
        <v>25</v>
      </c>
      <c r="E167" s="12" t="s">
        <v>25</v>
      </c>
      <c r="F167" s="12" t="s">
        <v>17</v>
      </c>
      <c r="G167" s="13">
        <v>0.46</v>
      </c>
      <c r="H167" s="13">
        <v>0.46</v>
      </c>
      <c r="I167" s="13">
        <v>216.5</v>
      </c>
      <c r="J167" s="13">
        <v>216.96</v>
      </c>
      <c r="K167" s="13">
        <f t="shared" si="13"/>
        <v>239.91</v>
      </c>
      <c r="L167" s="13">
        <f t="shared" si="13"/>
        <v>240.37</v>
      </c>
      <c r="M167" s="15">
        <f t="shared" si="14"/>
        <v>0</v>
      </c>
      <c r="N167" s="15" t="s">
        <v>22</v>
      </c>
      <c r="O167" s="16"/>
    </row>
    <row r="168" spans="1:15" x14ac:dyDescent="0.2">
      <c r="A168" s="12">
        <v>320</v>
      </c>
      <c r="B168" s="12" t="s">
        <v>14</v>
      </c>
      <c r="C168" s="12" t="s">
        <v>19</v>
      </c>
      <c r="D168" s="12">
        <v>26</v>
      </c>
      <c r="E168" s="12" t="s">
        <v>25</v>
      </c>
      <c r="F168" s="12">
        <v>1</v>
      </c>
      <c r="G168" s="13">
        <v>1.5</v>
      </c>
      <c r="H168" s="13">
        <v>1.5</v>
      </c>
      <c r="I168" s="13">
        <v>221.6</v>
      </c>
      <c r="J168" s="13">
        <v>223.1</v>
      </c>
      <c r="K168" s="13">
        <f t="shared" si="13"/>
        <v>245.01</v>
      </c>
      <c r="L168" s="13">
        <f t="shared" si="13"/>
        <v>246.51</v>
      </c>
      <c r="M168" s="14">
        <f t="shared" si="14"/>
        <v>4.6399999999999864</v>
      </c>
      <c r="N168" s="15" t="s">
        <v>22</v>
      </c>
      <c r="O168" s="16"/>
    </row>
    <row r="169" spans="1:15" x14ac:dyDescent="0.2">
      <c r="A169" s="12">
        <v>320</v>
      </c>
      <c r="B169" s="12" t="s">
        <v>14</v>
      </c>
      <c r="C169" s="12" t="s">
        <v>19</v>
      </c>
      <c r="D169" s="12">
        <v>26</v>
      </c>
      <c r="E169" s="12" t="s">
        <v>25</v>
      </c>
      <c r="F169" s="12">
        <v>2</v>
      </c>
      <c r="G169" s="13">
        <v>1.5</v>
      </c>
      <c r="H169" s="13">
        <v>1.5</v>
      </c>
      <c r="I169" s="13">
        <v>223.1</v>
      </c>
      <c r="J169" s="13">
        <v>224.6</v>
      </c>
      <c r="K169" s="13">
        <f t="shared" si="13"/>
        <v>246.51</v>
      </c>
      <c r="L169" s="13">
        <f t="shared" si="13"/>
        <v>248.01</v>
      </c>
      <c r="M169" s="15">
        <f t="shared" si="14"/>
        <v>0</v>
      </c>
      <c r="N169" s="15" t="s">
        <v>22</v>
      </c>
      <c r="O169" s="16"/>
    </row>
    <row r="170" spans="1:15" x14ac:dyDescent="0.2">
      <c r="A170" s="12">
        <v>320</v>
      </c>
      <c r="B170" s="12" t="s">
        <v>14</v>
      </c>
      <c r="C170" s="12" t="s">
        <v>19</v>
      </c>
      <c r="D170" s="12">
        <v>26</v>
      </c>
      <c r="E170" s="12" t="s">
        <v>25</v>
      </c>
      <c r="F170" s="12">
        <v>3</v>
      </c>
      <c r="G170" s="13">
        <v>1.5</v>
      </c>
      <c r="H170" s="13">
        <v>1.5</v>
      </c>
      <c r="I170" s="13">
        <v>224.6</v>
      </c>
      <c r="J170" s="13">
        <v>226.1</v>
      </c>
      <c r="K170" s="13">
        <f t="shared" si="13"/>
        <v>248.01</v>
      </c>
      <c r="L170" s="13">
        <f t="shared" si="13"/>
        <v>249.51</v>
      </c>
      <c r="M170" s="15">
        <f t="shared" si="14"/>
        <v>0</v>
      </c>
      <c r="N170" s="15" t="s">
        <v>22</v>
      </c>
      <c r="O170" s="16"/>
    </row>
    <row r="171" spans="1:15" x14ac:dyDescent="0.2">
      <c r="A171" s="12">
        <v>320</v>
      </c>
      <c r="B171" s="12" t="s">
        <v>14</v>
      </c>
      <c r="C171" s="12" t="s">
        <v>19</v>
      </c>
      <c r="D171" s="12">
        <v>26</v>
      </c>
      <c r="E171" s="12" t="s">
        <v>25</v>
      </c>
      <c r="F171" s="12">
        <v>4</v>
      </c>
      <c r="G171" s="13">
        <v>1.5</v>
      </c>
      <c r="H171" s="13">
        <v>1.5</v>
      </c>
      <c r="I171" s="13">
        <v>226.1</v>
      </c>
      <c r="J171" s="13">
        <v>227.6</v>
      </c>
      <c r="K171" s="13">
        <f t="shared" si="13"/>
        <v>249.51</v>
      </c>
      <c r="L171" s="13">
        <f t="shared" si="13"/>
        <v>251.01</v>
      </c>
      <c r="M171" s="15">
        <f t="shared" si="14"/>
        <v>0</v>
      </c>
      <c r="N171" s="15" t="s">
        <v>22</v>
      </c>
      <c r="O171" s="16"/>
    </row>
    <row r="172" spans="1:15" x14ac:dyDescent="0.2">
      <c r="A172" s="12">
        <v>320</v>
      </c>
      <c r="B172" s="12" t="s">
        <v>14</v>
      </c>
      <c r="C172" s="12" t="s">
        <v>19</v>
      </c>
      <c r="D172" s="12">
        <v>26</v>
      </c>
      <c r="E172" s="12" t="s">
        <v>25</v>
      </c>
      <c r="F172" s="12">
        <v>5</v>
      </c>
      <c r="G172" s="13">
        <v>1.5</v>
      </c>
      <c r="H172" s="13">
        <v>1.5</v>
      </c>
      <c r="I172" s="13">
        <v>227.6</v>
      </c>
      <c r="J172" s="13">
        <v>229.1</v>
      </c>
      <c r="K172" s="13">
        <f t="shared" si="13"/>
        <v>251.01</v>
      </c>
      <c r="L172" s="13">
        <f t="shared" si="13"/>
        <v>252.51</v>
      </c>
      <c r="M172" s="15">
        <f t="shared" si="14"/>
        <v>0</v>
      </c>
      <c r="N172" s="15" t="s">
        <v>22</v>
      </c>
      <c r="O172" s="16"/>
    </row>
    <row r="173" spans="1:15" x14ac:dyDescent="0.2">
      <c r="A173" s="12">
        <v>320</v>
      </c>
      <c r="B173" s="12" t="s">
        <v>14</v>
      </c>
      <c r="C173" s="12" t="s">
        <v>19</v>
      </c>
      <c r="D173" s="12">
        <v>26</v>
      </c>
      <c r="E173" s="12" t="s">
        <v>25</v>
      </c>
      <c r="F173" s="12">
        <v>6</v>
      </c>
      <c r="G173" s="13">
        <v>1.2</v>
      </c>
      <c r="H173" s="13">
        <v>1.2</v>
      </c>
      <c r="I173" s="13">
        <v>229.1</v>
      </c>
      <c r="J173" s="13">
        <v>230.3</v>
      </c>
      <c r="K173" s="13">
        <f t="shared" ref="K173:L208" si="15">I173+23.41</f>
        <v>252.51</v>
      </c>
      <c r="L173" s="13">
        <f t="shared" si="15"/>
        <v>253.71</v>
      </c>
      <c r="M173" s="15">
        <f t="shared" si="14"/>
        <v>0</v>
      </c>
      <c r="N173" s="15" t="s">
        <v>22</v>
      </c>
      <c r="O173" s="16"/>
    </row>
    <row r="174" spans="1:15" x14ac:dyDescent="0.2">
      <c r="A174" s="12">
        <v>320</v>
      </c>
      <c r="B174" s="12" t="s">
        <v>14</v>
      </c>
      <c r="C174" s="12" t="s">
        <v>19</v>
      </c>
      <c r="D174" s="12">
        <v>26</v>
      </c>
      <c r="E174" s="12" t="s">
        <v>25</v>
      </c>
      <c r="F174" s="12">
        <v>7</v>
      </c>
      <c r="G174" s="13">
        <v>0.43</v>
      </c>
      <c r="H174" s="13">
        <v>0.43</v>
      </c>
      <c r="I174" s="13">
        <v>230.3</v>
      </c>
      <c r="J174" s="13">
        <v>230.73</v>
      </c>
      <c r="K174" s="13">
        <f t="shared" si="15"/>
        <v>253.71</v>
      </c>
      <c r="L174" s="13">
        <f t="shared" si="15"/>
        <v>254.14</v>
      </c>
      <c r="M174" s="15">
        <f t="shared" si="14"/>
        <v>0</v>
      </c>
      <c r="N174" s="15" t="s">
        <v>22</v>
      </c>
      <c r="O174" s="16"/>
    </row>
    <row r="175" spans="1:15" x14ac:dyDescent="0.2">
      <c r="A175" s="12">
        <v>320</v>
      </c>
      <c r="B175" s="12" t="s">
        <v>14</v>
      </c>
      <c r="C175" s="12" t="s">
        <v>19</v>
      </c>
      <c r="D175" s="12">
        <v>26</v>
      </c>
      <c r="E175" s="12" t="s">
        <v>25</v>
      </c>
      <c r="F175" s="12" t="s">
        <v>17</v>
      </c>
      <c r="G175" s="13">
        <v>0.27</v>
      </c>
      <c r="H175" s="13">
        <v>0.27</v>
      </c>
      <c r="I175" s="13">
        <v>230.73</v>
      </c>
      <c r="J175" s="13">
        <v>231</v>
      </c>
      <c r="K175" s="13">
        <f t="shared" si="15"/>
        <v>254.14</v>
      </c>
      <c r="L175" s="13">
        <f t="shared" si="15"/>
        <v>254.41</v>
      </c>
      <c r="M175" s="15">
        <f t="shared" si="14"/>
        <v>0</v>
      </c>
      <c r="N175" s="15" t="s">
        <v>22</v>
      </c>
      <c r="O175" s="16"/>
    </row>
    <row r="176" spans="1:15" x14ac:dyDescent="0.2">
      <c r="A176" s="12">
        <v>320</v>
      </c>
      <c r="B176" s="12" t="s">
        <v>14</v>
      </c>
      <c r="C176" s="12" t="s">
        <v>19</v>
      </c>
      <c r="D176" s="12">
        <v>27</v>
      </c>
      <c r="E176" s="12" t="s">
        <v>25</v>
      </c>
      <c r="F176" s="12">
        <v>1</v>
      </c>
      <c r="G176" s="13">
        <v>1.5</v>
      </c>
      <c r="H176" s="13">
        <v>1.5</v>
      </c>
      <c r="I176" s="13">
        <v>231.2</v>
      </c>
      <c r="J176" s="13">
        <v>232.7</v>
      </c>
      <c r="K176" s="13">
        <f t="shared" si="15"/>
        <v>254.60999999999999</v>
      </c>
      <c r="L176" s="13">
        <f t="shared" si="15"/>
        <v>256.11</v>
      </c>
      <c r="M176" s="14">
        <f t="shared" si="14"/>
        <v>0.19999999999998863</v>
      </c>
      <c r="N176" s="15" t="s">
        <v>22</v>
      </c>
      <c r="O176" s="16"/>
    </row>
    <row r="177" spans="1:15" x14ac:dyDescent="0.2">
      <c r="A177" s="12">
        <v>320</v>
      </c>
      <c r="B177" s="12" t="s">
        <v>14</v>
      </c>
      <c r="C177" s="12" t="s">
        <v>19</v>
      </c>
      <c r="D177" s="12">
        <v>27</v>
      </c>
      <c r="E177" s="12" t="s">
        <v>25</v>
      </c>
      <c r="F177" s="12">
        <v>2</v>
      </c>
      <c r="G177" s="13">
        <v>1.5</v>
      </c>
      <c r="H177" s="13">
        <v>1.5</v>
      </c>
      <c r="I177" s="13">
        <v>232.7</v>
      </c>
      <c r="J177" s="13">
        <v>234.2</v>
      </c>
      <c r="K177" s="13">
        <f t="shared" si="15"/>
        <v>256.11</v>
      </c>
      <c r="L177" s="13">
        <f t="shared" si="15"/>
        <v>257.61</v>
      </c>
      <c r="M177" s="15">
        <f t="shared" si="14"/>
        <v>0</v>
      </c>
      <c r="N177" s="15" t="s">
        <v>22</v>
      </c>
      <c r="O177" s="16"/>
    </row>
    <row r="178" spans="1:15" x14ac:dyDescent="0.2">
      <c r="A178" s="12">
        <v>320</v>
      </c>
      <c r="B178" s="12" t="s">
        <v>14</v>
      </c>
      <c r="C178" s="12" t="s">
        <v>19</v>
      </c>
      <c r="D178" s="12">
        <v>27</v>
      </c>
      <c r="E178" s="12" t="s">
        <v>25</v>
      </c>
      <c r="F178" s="12">
        <v>3</v>
      </c>
      <c r="G178" s="13">
        <v>1.5</v>
      </c>
      <c r="H178" s="13">
        <v>1.5</v>
      </c>
      <c r="I178" s="13">
        <v>234.2</v>
      </c>
      <c r="J178" s="13">
        <v>235.7</v>
      </c>
      <c r="K178" s="13">
        <f t="shared" si="15"/>
        <v>257.61</v>
      </c>
      <c r="L178" s="13">
        <f t="shared" si="15"/>
        <v>259.11</v>
      </c>
      <c r="M178" s="15">
        <f t="shared" si="14"/>
        <v>0</v>
      </c>
      <c r="N178" s="15" t="s">
        <v>22</v>
      </c>
      <c r="O178" s="16"/>
    </row>
    <row r="179" spans="1:15" x14ac:dyDescent="0.2">
      <c r="A179" s="12">
        <v>320</v>
      </c>
      <c r="B179" s="12" t="s">
        <v>14</v>
      </c>
      <c r="C179" s="12" t="s">
        <v>19</v>
      </c>
      <c r="D179" s="12">
        <v>27</v>
      </c>
      <c r="E179" s="12" t="s">
        <v>25</v>
      </c>
      <c r="F179" s="12">
        <v>4</v>
      </c>
      <c r="G179" s="13">
        <v>1.3</v>
      </c>
      <c r="H179" s="13">
        <v>1.3</v>
      </c>
      <c r="I179" s="13">
        <v>235.7</v>
      </c>
      <c r="J179" s="13">
        <v>237</v>
      </c>
      <c r="K179" s="13">
        <f t="shared" si="15"/>
        <v>259.11</v>
      </c>
      <c r="L179" s="13">
        <f t="shared" si="15"/>
        <v>260.41000000000003</v>
      </c>
      <c r="M179" s="15">
        <f t="shared" si="14"/>
        <v>0</v>
      </c>
      <c r="N179" s="15" t="s">
        <v>22</v>
      </c>
      <c r="O179" s="16"/>
    </row>
    <row r="180" spans="1:15" x14ac:dyDescent="0.2">
      <c r="A180" s="12">
        <v>320</v>
      </c>
      <c r="B180" s="12" t="s">
        <v>14</v>
      </c>
      <c r="C180" s="12" t="s">
        <v>19</v>
      </c>
      <c r="D180" s="12">
        <v>27</v>
      </c>
      <c r="E180" s="12" t="s">
        <v>25</v>
      </c>
      <c r="F180" s="12">
        <v>5</v>
      </c>
      <c r="G180" s="13">
        <v>0.45</v>
      </c>
      <c r="H180" s="13">
        <v>0.45</v>
      </c>
      <c r="I180" s="13">
        <v>237</v>
      </c>
      <c r="J180" s="13">
        <v>237.45</v>
      </c>
      <c r="K180" s="13">
        <f t="shared" si="15"/>
        <v>260.41000000000003</v>
      </c>
      <c r="L180" s="13">
        <f t="shared" si="15"/>
        <v>260.86</v>
      </c>
      <c r="M180" s="15">
        <f t="shared" si="14"/>
        <v>0</v>
      </c>
      <c r="N180" s="15" t="s">
        <v>22</v>
      </c>
      <c r="O180" s="16"/>
    </row>
    <row r="181" spans="1:15" x14ac:dyDescent="0.2">
      <c r="A181" s="12">
        <v>320</v>
      </c>
      <c r="B181" s="12" t="s">
        <v>14</v>
      </c>
      <c r="C181" s="12" t="s">
        <v>19</v>
      </c>
      <c r="D181" s="12">
        <v>27</v>
      </c>
      <c r="E181" s="12" t="s">
        <v>25</v>
      </c>
      <c r="F181" s="12" t="s">
        <v>17</v>
      </c>
      <c r="G181" s="13">
        <v>0.38</v>
      </c>
      <c r="H181" s="13">
        <v>0.38</v>
      </c>
      <c r="I181" s="13">
        <v>237.45</v>
      </c>
      <c r="J181" s="13">
        <v>237.83</v>
      </c>
      <c r="K181" s="13">
        <f t="shared" si="15"/>
        <v>260.86</v>
      </c>
      <c r="L181" s="13">
        <f t="shared" si="15"/>
        <v>261.24</v>
      </c>
      <c r="M181" s="15">
        <f t="shared" si="14"/>
        <v>0</v>
      </c>
      <c r="N181" s="15" t="s">
        <v>22</v>
      </c>
      <c r="O181" s="16"/>
    </row>
    <row r="182" spans="1:15" x14ac:dyDescent="0.2">
      <c r="A182" s="12">
        <v>320</v>
      </c>
      <c r="B182" s="12" t="s">
        <v>14</v>
      </c>
      <c r="C182" s="12" t="s">
        <v>19</v>
      </c>
      <c r="D182" s="12">
        <v>28</v>
      </c>
      <c r="E182" s="12" t="s">
        <v>25</v>
      </c>
      <c r="F182" s="12">
        <v>1</v>
      </c>
      <c r="G182" s="13">
        <v>1.5</v>
      </c>
      <c r="H182" s="13">
        <v>1.5</v>
      </c>
      <c r="I182" s="13">
        <v>240.8</v>
      </c>
      <c r="J182" s="13">
        <v>242.3</v>
      </c>
      <c r="K182" s="13">
        <f t="shared" si="15"/>
        <v>264.21000000000004</v>
      </c>
      <c r="L182" s="13">
        <f t="shared" si="15"/>
        <v>265.71000000000004</v>
      </c>
      <c r="M182" s="14">
        <f t="shared" si="14"/>
        <v>2.9700000000000273</v>
      </c>
      <c r="N182" s="15" t="s">
        <v>22</v>
      </c>
      <c r="O182" s="16"/>
    </row>
    <row r="183" spans="1:15" x14ac:dyDescent="0.2">
      <c r="A183" s="12">
        <v>320</v>
      </c>
      <c r="B183" s="12" t="s">
        <v>14</v>
      </c>
      <c r="C183" s="12" t="s">
        <v>19</v>
      </c>
      <c r="D183" s="12">
        <v>28</v>
      </c>
      <c r="E183" s="12" t="s">
        <v>25</v>
      </c>
      <c r="F183" s="12">
        <v>2</v>
      </c>
      <c r="G183" s="13">
        <v>1.26</v>
      </c>
      <c r="H183" s="13">
        <v>1.23</v>
      </c>
      <c r="I183" s="13">
        <v>242.3</v>
      </c>
      <c r="J183" s="13">
        <v>243.53</v>
      </c>
      <c r="K183" s="13">
        <f t="shared" si="15"/>
        <v>265.71000000000004</v>
      </c>
      <c r="L183" s="13">
        <f t="shared" si="15"/>
        <v>266.94</v>
      </c>
      <c r="M183" s="15">
        <f t="shared" si="14"/>
        <v>0</v>
      </c>
      <c r="N183" s="15" t="s">
        <v>22</v>
      </c>
      <c r="O183" s="16"/>
    </row>
    <row r="184" spans="1:15" x14ac:dyDescent="0.2">
      <c r="A184" s="12">
        <v>320</v>
      </c>
      <c r="B184" s="12" t="s">
        <v>14</v>
      </c>
      <c r="C184" s="12" t="s">
        <v>19</v>
      </c>
      <c r="D184" s="12">
        <v>28</v>
      </c>
      <c r="E184" s="12" t="s">
        <v>25</v>
      </c>
      <c r="F184" s="12" t="s">
        <v>17</v>
      </c>
      <c r="G184" s="13">
        <v>0.3</v>
      </c>
      <c r="H184" s="13">
        <v>0.3</v>
      </c>
      <c r="I184" s="13">
        <v>243.53</v>
      </c>
      <c r="J184" s="13">
        <v>243.83</v>
      </c>
      <c r="K184" s="13">
        <f t="shared" si="15"/>
        <v>266.94</v>
      </c>
      <c r="L184" s="13">
        <f t="shared" si="15"/>
        <v>267.24</v>
      </c>
      <c r="M184" s="15">
        <f t="shared" si="14"/>
        <v>0</v>
      </c>
      <c r="N184" s="15" t="s">
        <v>22</v>
      </c>
      <c r="O184" s="16"/>
    </row>
    <row r="185" spans="1:15" x14ac:dyDescent="0.2">
      <c r="A185" s="12">
        <v>320</v>
      </c>
      <c r="B185" s="12" t="s">
        <v>14</v>
      </c>
      <c r="C185" s="12" t="s">
        <v>19</v>
      </c>
      <c r="D185" s="12">
        <v>29</v>
      </c>
      <c r="E185" s="12" t="s">
        <v>25</v>
      </c>
      <c r="F185" s="12">
        <v>1</v>
      </c>
      <c r="G185" s="13">
        <v>1.5</v>
      </c>
      <c r="H185" s="13">
        <v>1.5</v>
      </c>
      <c r="I185" s="13">
        <v>250.4</v>
      </c>
      <c r="J185" s="13">
        <v>251.9</v>
      </c>
      <c r="K185" s="13">
        <f t="shared" si="15"/>
        <v>273.81</v>
      </c>
      <c r="L185" s="13">
        <f t="shared" si="15"/>
        <v>275.31</v>
      </c>
      <c r="M185" s="14">
        <f t="shared" si="14"/>
        <v>6.5699999999999932</v>
      </c>
      <c r="N185" s="15" t="s">
        <v>22</v>
      </c>
      <c r="O185" s="16"/>
    </row>
    <row r="186" spans="1:15" x14ac:dyDescent="0.2">
      <c r="A186" s="12">
        <v>320</v>
      </c>
      <c r="B186" s="12" t="s">
        <v>14</v>
      </c>
      <c r="C186" s="12" t="s">
        <v>19</v>
      </c>
      <c r="D186" s="12">
        <v>29</v>
      </c>
      <c r="E186" s="12" t="s">
        <v>25</v>
      </c>
      <c r="F186" s="12">
        <v>2</v>
      </c>
      <c r="G186" s="13">
        <v>1.5</v>
      </c>
      <c r="H186" s="13">
        <v>1.5</v>
      </c>
      <c r="I186" s="13">
        <v>251.9</v>
      </c>
      <c r="J186" s="13">
        <v>253.4</v>
      </c>
      <c r="K186" s="13">
        <f t="shared" si="15"/>
        <v>275.31</v>
      </c>
      <c r="L186" s="13">
        <f t="shared" si="15"/>
        <v>276.81</v>
      </c>
      <c r="M186" s="15">
        <f t="shared" si="14"/>
        <v>0</v>
      </c>
      <c r="N186" s="15" t="s">
        <v>22</v>
      </c>
      <c r="O186" s="16"/>
    </row>
    <row r="187" spans="1:15" x14ac:dyDescent="0.2">
      <c r="A187" s="12">
        <v>320</v>
      </c>
      <c r="B187" s="12" t="s">
        <v>14</v>
      </c>
      <c r="C187" s="12" t="s">
        <v>19</v>
      </c>
      <c r="D187" s="12">
        <v>29</v>
      </c>
      <c r="E187" s="12" t="s">
        <v>25</v>
      </c>
      <c r="F187" s="12">
        <v>3</v>
      </c>
      <c r="G187" s="13">
        <v>0.65</v>
      </c>
      <c r="H187" s="13">
        <v>0.65</v>
      </c>
      <c r="I187" s="13">
        <v>253.4</v>
      </c>
      <c r="J187" s="13">
        <v>254.05</v>
      </c>
      <c r="K187" s="13">
        <f t="shared" si="15"/>
        <v>276.81</v>
      </c>
      <c r="L187" s="13">
        <f t="shared" si="15"/>
        <v>277.46000000000004</v>
      </c>
      <c r="M187" s="15">
        <f t="shared" si="14"/>
        <v>0</v>
      </c>
      <c r="N187" s="15" t="s">
        <v>22</v>
      </c>
      <c r="O187" s="16"/>
    </row>
    <row r="188" spans="1:15" x14ac:dyDescent="0.2">
      <c r="A188" s="12">
        <v>320</v>
      </c>
      <c r="B188" s="12" t="s">
        <v>14</v>
      </c>
      <c r="C188" s="12" t="s">
        <v>19</v>
      </c>
      <c r="D188" s="12">
        <v>29</v>
      </c>
      <c r="E188" s="12" t="s">
        <v>25</v>
      </c>
      <c r="F188" s="12" t="s">
        <v>17</v>
      </c>
      <c r="G188" s="13">
        <v>0.52</v>
      </c>
      <c r="H188" s="13">
        <v>0.52</v>
      </c>
      <c r="I188" s="13">
        <v>254.05</v>
      </c>
      <c r="J188" s="13">
        <v>254.57</v>
      </c>
      <c r="K188" s="13">
        <f t="shared" si="15"/>
        <v>277.46000000000004</v>
      </c>
      <c r="L188" s="13">
        <f t="shared" si="15"/>
        <v>277.98</v>
      </c>
      <c r="M188" s="15">
        <f t="shared" si="14"/>
        <v>0</v>
      </c>
      <c r="N188" s="15" t="s">
        <v>22</v>
      </c>
      <c r="O188" s="16"/>
    </row>
    <row r="189" spans="1:15" x14ac:dyDescent="0.2">
      <c r="A189" s="12">
        <v>320</v>
      </c>
      <c r="B189" s="12" t="s">
        <v>14</v>
      </c>
      <c r="C189" s="12" t="s">
        <v>19</v>
      </c>
      <c r="D189" s="12">
        <v>30</v>
      </c>
      <c r="E189" s="12" t="s">
        <v>25</v>
      </c>
      <c r="F189" s="12">
        <v>1</v>
      </c>
      <c r="G189" s="13">
        <v>1.5</v>
      </c>
      <c r="H189" s="13">
        <v>1.5</v>
      </c>
      <c r="I189" s="13">
        <v>260</v>
      </c>
      <c r="J189" s="13">
        <v>261.5</v>
      </c>
      <c r="K189" s="13">
        <f t="shared" si="15"/>
        <v>283.41000000000003</v>
      </c>
      <c r="L189" s="13">
        <f t="shared" si="15"/>
        <v>284.91000000000003</v>
      </c>
      <c r="M189" s="14">
        <f t="shared" si="14"/>
        <v>5.4300000000000068</v>
      </c>
      <c r="N189" s="15" t="s">
        <v>22</v>
      </c>
      <c r="O189" s="16"/>
    </row>
    <row r="190" spans="1:15" x14ac:dyDescent="0.2">
      <c r="A190" s="12">
        <v>320</v>
      </c>
      <c r="B190" s="12" t="s">
        <v>14</v>
      </c>
      <c r="C190" s="12" t="s">
        <v>19</v>
      </c>
      <c r="D190" s="12">
        <v>30</v>
      </c>
      <c r="E190" s="12" t="s">
        <v>25</v>
      </c>
      <c r="F190" s="12">
        <v>2</v>
      </c>
      <c r="G190" s="13">
        <v>1.5</v>
      </c>
      <c r="H190" s="13">
        <v>1.5</v>
      </c>
      <c r="I190" s="13">
        <v>261.5</v>
      </c>
      <c r="J190" s="13">
        <v>263</v>
      </c>
      <c r="K190" s="13">
        <f t="shared" si="15"/>
        <v>284.91000000000003</v>
      </c>
      <c r="L190" s="13">
        <f t="shared" si="15"/>
        <v>286.41000000000003</v>
      </c>
      <c r="M190" s="15">
        <f t="shared" si="14"/>
        <v>0</v>
      </c>
      <c r="N190" s="15" t="s">
        <v>22</v>
      </c>
      <c r="O190" s="16"/>
    </row>
    <row r="191" spans="1:15" x14ac:dyDescent="0.2">
      <c r="A191" s="12">
        <v>320</v>
      </c>
      <c r="B191" s="12" t="s">
        <v>14</v>
      </c>
      <c r="C191" s="12" t="s">
        <v>19</v>
      </c>
      <c r="D191" s="12">
        <v>30</v>
      </c>
      <c r="E191" s="12" t="s">
        <v>25</v>
      </c>
      <c r="F191" s="12">
        <v>3</v>
      </c>
      <c r="G191" s="13">
        <v>0.9</v>
      </c>
      <c r="H191" s="13">
        <v>0.9</v>
      </c>
      <c r="I191" s="13">
        <v>263</v>
      </c>
      <c r="J191" s="13">
        <v>263.89999999999998</v>
      </c>
      <c r="K191" s="13">
        <f t="shared" si="15"/>
        <v>286.41000000000003</v>
      </c>
      <c r="L191" s="13">
        <f t="shared" si="15"/>
        <v>287.31</v>
      </c>
      <c r="M191" s="15">
        <f t="shared" si="14"/>
        <v>0</v>
      </c>
      <c r="N191" s="15" t="s">
        <v>22</v>
      </c>
      <c r="O191" s="16"/>
    </row>
    <row r="192" spans="1:15" x14ac:dyDescent="0.2">
      <c r="A192" s="12">
        <v>320</v>
      </c>
      <c r="B192" s="12" t="s">
        <v>14</v>
      </c>
      <c r="C192" s="12" t="s">
        <v>19</v>
      </c>
      <c r="D192" s="12">
        <v>30</v>
      </c>
      <c r="E192" s="12" t="s">
        <v>25</v>
      </c>
      <c r="F192" s="12" t="s">
        <v>17</v>
      </c>
      <c r="G192" s="13">
        <v>0.53</v>
      </c>
      <c r="H192" s="13">
        <v>0.53</v>
      </c>
      <c r="I192" s="13">
        <v>263.89999999999998</v>
      </c>
      <c r="J192" s="13">
        <v>264.43</v>
      </c>
      <c r="K192" s="13">
        <f t="shared" si="15"/>
        <v>287.31</v>
      </c>
      <c r="L192" s="13">
        <f t="shared" si="15"/>
        <v>287.84000000000003</v>
      </c>
      <c r="M192" s="15">
        <f t="shared" si="14"/>
        <v>0</v>
      </c>
      <c r="N192" s="15" t="s">
        <v>22</v>
      </c>
      <c r="O192" s="16"/>
    </row>
    <row r="193" spans="1:15" x14ac:dyDescent="0.2">
      <c r="A193" s="12">
        <v>320</v>
      </c>
      <c r="B193" s="12" t="s">
        <v>14</v>
      </c>
      <c r="C193" s="12" t="s">
        <v>19</v>
      </c>
      <c r="D193" s="12">
        <v>31</v>
      </c>
      <c r="E193" s="12" t="s">
        <v>25</v>
      </c>
      <c r="F193" s="12">
        <v>1</v>
      </c>
      <c r="G193" s="13">
        <v>1.5</v>
      </c>
      <c r="H193" s="13">
        <v>1.5</v>
      </c>
      <c r="I193" s="13">
        <v>269.60000000000002</v>
      </c>
      <c r="J193" s="13">
        <v>271.10000000000002</v>
      </c>
      <c r="K193" s="13">
        <f t="shared" si="15"/>
        <v>293.01000000000005</v>
      </c>
      <c r="L193" s="13">
        <f t="shared" si="15"/>
        <v>294.51000000000005</v>
      </c>
      <c r="M193" s="14">
        <f t="shared" si="14"/>
        <v>5.1700000000000159</v>
      </c>
      <c r="N193" s="15" t="s">
        <v>22</v>
      </c>
      <c r="O193" s="16"/>
    </row>
    <row r="194" spans="1:15" x14ac:dyDescent="0.2">
      <c r="A194" s="12">
        <v>320</v>
      </c>
      <c r="B194" s="12" t="s">
        <v>14</v>
      </c>
      <c r="C194" s="12" t="s">
        <v>19</v>
      </c>
      <c r="D194" s="12">
        <v>31</v>
      </c>
      <c r="E194" s="12" t="s">
        <v>25</v>
      </c>
      <c r="F194" s="12">
        <v>2</v>
      </c>
      <c r="G194" s="13">
        <v>1.5</v>
      </c>
      <c r="H194" s="13">
        <v>1.5</v>
      </c>
      <c r="I194" s="13">
        <v>271.10000000000002</v>
      </c>
      <c r="J194" s="13">
        <v>272.60000000000002</v>
      </c>
      <c r="K194" s="13">
        <f t="shared" si="15"/>
        <v>294.51000000000005</v>
      </c>
      <c r="L194" s="13">
        <f t="shared" si="15"/>
        <v>296.01000000000005</v>
      </c>
      <c r="M194" s="15">
        <f t="shared" si="14"/>
        <v>0</v>
      </c>
      <c r="N194" s="15" t="s">
        <v>22</v>
      </c>
      <c r="O194" s="16"/>
    </row>
    <row r="195" spans="1:15" x14ac:dyDescent="0.2">
      <c r="A195" s="12">
        <v>320</v>
      </c>
      <c r="B195" s="12" t="s">
        <v>14</v>
      </c>
      <c r="C195" s="12" t="s">
        <v>19</v>
      </c>
      <c r="D195" s="12">
        <v>31</v>
      </c>
      <c r="E195" s="12" t="s">
        <v>25</v>
      </c>
      <c r="F195" s="12">
        <v>3</v>
      </c>
      <c r="G195" s="13">
        <v>1.2</v>
      </c>
      <c r="H195" s="13">
        <v>1.2</v>
      </c>
      <c r="I195" s="13">
        <v>272.60000000000002</v>
      </c>
      <c r="J195" s="13">
        <v>273.8</v>
      </c>
      <c r="K195" s="13">
        <f t="shared" si="15"/>
        <v>296.01000000000005</v>
      </c>
      <c r="L195" s="13">
        <f t="shared" si="15"/>
        <v>297.21000000000004</v>
      </c>
      <c r="M195" s="15">
        <f t="shared" si="14"/>
        <v>0</v>
      </c>
      <c r="N195" s="15" t="s">
        <v>22</v>
      </c>
      <c r="O195" s="16"/>
    </row>
    <row r="196" spans="1:15" x14ac:dyDescent="0.2">
      <c r="A196" s="12">
        <v>320</v>
      </c>
      <c r="B196" s="12" t="s">
        <v>14</v>
      </c>
      <c r="C196" s="12" t="s">
        <v>19</v>
      </c>
      <c r="D196" s="12">
        <v>31</v>
      </c>
      <c r="E196" s="12" t="s">
        <v>25</v>
      </c>
      <c r="F196" s="12">
        <v>4</v>
      </c>
      <c r="G196" s="13">
        <v>0.43</v>
      </c>
      <c r="H196" s="13">
        <v>0.43</v>
      </c>
      <c r="I196" s="13">
        <v>273.8</v>
      </c>
      <c r="J196" s="13">
        <v>274.23</v>
      </c>
      <c r="K196" s="13">
        <f t="shared" si="15"/>
        <v>297.21000000000004</v>
      </c>
      <c r="L196" s="13">
        <f t="shared" si="15"/>
        <v>297.64000000000004</v>
      </c>
      <c r="M196" s="15">
        <f t="shared" si="14"/>
        <v>0</v>
      </c>
      <c r="N196" s="15" t="s">
        <v>22</v>
      </c>
      <c r="O196" s="16"/>
    </row>
    <row r="197" spans="1:15" x14ac:dyDescent="0.2">
      <c r="A197" s="12">
        <v>320</v>
      </c>
      <c r="B197" s="12" t="s">
        <v>14</v>
      </c>
      <c r="C197" s="12" t="s">
        <v>19</v>
      </c>
      <c r="D197" s="12">
        <v>31</v>
      </c>
      <c r="E197" s="12" t="s">
        <v>25</v>
      </c>
      <c r="F197" s="12" t="s">
        <v>17</v>
      </c>
      <c r="G197" s="13">
        <v>0.38</v>
      </c>
      <c r="H197" s="13">
        <v>0.38</v>
      </c>
      <c r="I197" s="13">
        <v>274.23</v>
      </c>
      <c r="J197" s="13">
        <v>274.61</v>
      </c>
      <c r="K197" s="13">
        <f t="shared" si="15"/>
        <v>297.64000000000004</v>
      </c>
      <c r="L197" s="13">
        <f t="shared" si="15"/>
        <v>298.02000000000004</v>
      </c>
      <c r="M197" s="15">
        <f t="shared" si="14"/>
        <v>0</v>
      </c>
      <c r="N197" s="15" t="s">
        <v>22</v>
      </c>
      <c r="O197" s="16"/>
    </row>
    <row r="198" spans="1:15" x14ac:dyDescent="0.2">
      <c r="A198" s="12">
        <v>320</v>
      </c>
      <c r="B198" s="12" t="s">
        <v>14</v>
      </c>
      <c r="C198" s="12" t="s">
        <v>19</v>
      </c>
      <c r="D198" s="12">
        <v>32</v>
      </c>
      <c r="E198" s="12" t="s">
        <v>25</v>
      </c>
      <c r="F198" s="12">
        <v>1</v>
      </c>
      <c r="G198" s="13">
        <v>1.5</v>
      </c>
      <c r="H198" s="13">
        <v>1.5</v>
      </c>
      <c r="I198" s="13">
        <v>279.2</v>
      </c>
      <c r="J198" s="13">
        <v>280.7</v>
      </c>
      <c r="K198" s="13">
        <f t="shared" si="15"/>
        <v>302.61</v>
      </c>
      <c r="L198" s="13">
        <f t="shared" si="15"/>
        <v>304.11</v>
      </c>
      <c r="M198" s="14">
        <f t="shared" si="14"/>
        <v>4.589999999999975</v>
      </c>
      <c r="N198" s="15" t="s">
        <v>22</v>
      </c>
      <c r="O198" s="16"/>
    </row>
    <row r="199" spans="1:15" x14ac:dyDescent="0.2">
      <c r="A199" s="12">
        <v>320</v>
      </c>
      <c r="B199" s="12" t="s">
        <v>14</v>
      </c>
      <c r="C199" s="12" t="s">
        <v>19</v>
      </c>
      <c r="D199" s="12">
        <v>32</v>
      </c>
      <c r="E199" s="12" t="s">
        <v>25</v>
      </c>
      <c r="F199" s="12">
        <v>2</v>
      </c>
      <c r="G199" s="13">
        <v>1.5</v>
      </c>
      <c r="H199" s="13">
        <v>1.5</v>
      </c>
      <c r="I199" s="13">
        <v>280.7</v>
      </c>
      <c r="J199" s="13">
        <v>282.2</v>
      </c>
      <c r="K199" s="13">
        <f t="shared" si="15"/>
        <v>304.11</v>
      </c>
      <c r="L199" s="13">
        <f t="shared" si="15"/>
        <v>305.61</v>
      </c>
      <c r="M199" s="15">
        <f t="shared" ref="M199:M208" si="16">K199-L198</f>
        <v>0</v>
      </c>
      <c r="N199" s="15" t="s">
        <v>22</v>
      </c>
      <c r="O199" s="16"/>
    </row>
    <row r="200" spans="1:15" x14ac:dyDescent="0.2">
      <c r="A200" s="12">
        <v>320</v>
      </c>
      <c r="B200" s="12" t="s">
        <v>14</v>
      </c>
      <c r="C200" s="12" t="s">
        <v>19</v>
      </c>
      <c r="D200" s="12">
        <v>32</v>
      </c>
      <c r="E200" s="12" t="s">
        <v>25</v>
      </c>
      <c r="F200" s="12">
        <v>3</v>
      </c>
      <c r="G200" s="13">
        <v>0.71</v>
      </c>
      <c r="H200" s="13">
        <v>0.71</v>
      </c>
      <c r="I200" s="13">
        <v>282.2</v>
      </c>
      <c r="J200" s="13">
        <v>282.91000000000003</v>
      </c>
      <c r="K200" s="13">
        <f t="shared" si="15"/>
        <v>305.61</v>
      </c>
      <c r="L200" s="13">
        <f t="shared" si="15"/>
        <v>306.32000000000005</v>
      </c>
      <c r="M200" s="15">
        <f t="shared" si="16"/>
        <v>0</v>
      </c>
      <c r="N200" s="15" t="s">
        <v>22</v>
      </c>
      <c r="O200" s="16"/>
    </row>
    <row r="201" spans="1:15" x14ac:dyDescent="0.2">
      <c r="A201" s="12">
        <v>320</v>
      </c>
      <c r="B201" s="12" t="s">
        <v>14</v>
      </c>
      <c r="C201" s="12" t="s">
        <v>19</v>
      </c>
      <c r="D201" s="12">
        <v>32</v>
      </c>
      <c r="E201" s="12" t="s">
        <v>25</v>
      </c>
      <c r="F201" s="12" t="s">
        <v>17</v>
      </c>
      <c r="G201" s="13">
        <v>0.43</v>
      </c>
      <c r="H201" s="13">
        <v>0.43</v>
      </c>
      <c r="I201" s="13">
        <v>282.91000000000003</v>
      </c>
      <c r="J201" s="13">
        <v>283.33999999999997</v>
      </c>
      <c r="K201" s="13">
        <f t="shared" si="15"/>
        <v>306.32000000000005</v>
      </c>
      <c r="L201" s="13">
        <f t="shared" si="15"/>
        <v>306.75</v>
      </c>
      <c r="M201" s="15">
        <f t="shared" si="16"/>
        <v>0</v>
      </c>
      <c r="N201" s="15" t="s">
        <v>22</v>
      </c>
      <c r="O201" s="16"/>
    </row>
    <row r="202" spans="1:15" x14ac:dyDescent="0.2">
      <c r="A202" s="12">
        <v>320</v>
      </c>
      <c r="B202" s="12" t="s">
        <v>14</v>
      </c>
      <c r="C202" s="12" t="s">
        <v>19</v>
      </c>
      <c r="D202" s="12">
        <v>33</v>
      </c>
      <c r="E202" s="12" t="s">
        <v>25</v>
      </c>
      <c r="F202" s="12">
        <v>1</v>
      </c>
      <c r="G202" s="13">
        <v>0.15</v>
      </c>
      <c r="H202" s="13">
        <v>0.15</v>
      </c>
      <c r="I202" s="13">
        <v>288.8</v>
      </c>
      <c r="J202" s="13">
        <v>288.95</v>
      </c>
      <c r="K202" s="13">
        <f t="shared" si="15"/>
        <v>312.21000000000004</v>
      </c>
      <c r="L202" s="13">
        <f t="shared" si="15"/>
        <v>312.36</v>
      </c>
      <c r="M202" s="14">
        <f t="shared" si="16"/>
        <v>5.4600000000000364</v>
      </c>
      <c r="N202" s="15" t="s">
        <v>22</v>
      </c>
      <c r="O202" s="16"/>
    </row>
    <row r="203" spans="1:15" x14ac:dyDescent="0.2">
      <c r="A203" s="12">
        <v>320</v>
      </c>
      <c r="B203" s="12" t="s">
        <v>14</v>
      </c>
      <c r="C203" s="12" t="s">
        <v>19</v>
      </c>
      <c r="D203" s="12">
        <v>33</v>
      </c>
      <c r="E203" s="12" t="s">
        <v>25</v>
      </c>
      <c r="F203" s="12">
        <v>2</v>
      </c>
      <c r="G203" s="13">
        <v>1</v>
      </c>
      <c r="H203" s="13">
        <v>1</v>
      </c>
      <c r="I203" s="13">
        <v>288.95</v>
      </c>
      <c r="J203" s="13">
        <v>289.95</v>
      </c>
      <c r="K203" s="13">
        <f t="shared" si="15"/>
        <v>312.36</v>
      </c>
      <c r="L203" s="13">
        <f t="shared" si="15"/>
        <v>313.36</v>
      </c>
      <c r="M203" s="15">
        <f t="shared" si="16"/>
        <v>0</v>
      </c>
      <c r="N203" s="15" t="s">
        <v>22</v>
      </c>
      <c r="O203" s="16"/>
    </row>
    <row r="204" spans="1:15" x14ac:dyDescent="0.2">
      <c r="A204" s="12">
        <v>320</v>
      </c>
      <c r="B204" s="12" t="s">
        <v>14</v>
      </c>
      <c r="C204" s="12" t="s">
        <v>19</v>
      </c>
      <c r="D204" s="12">
        <v>33</v>
      </c>
      <c r="E204" s="12" t="s">
        <v>25</v>
      </c>
      <c r="F204" s="12">
        <v>3</v>
      </c>
      <c r="G204" s="13">
        <v>0.59</v>
      </c>
      <c r="H204" s="13">
        <v>0.59</v>
      </c>
      <c r="I204" s="13">
        <v>289.95</v>
      </c>
      <c r="J204" s="13">
        <v>290.54000000000002</v>
      </c>
      <c r="K204" s="13">
        <f t="shared" si="15"/>
        <v>313.36</v>
      </c>
      <c r="L204" s="13">
        <f t="shared" si="15"/>
        <v>313.95000000000005</v>
      </c>
      <c r="M204" s="15">
        <f t="shared" si="16"/>
        <v>0</v>
      </c>
      <c r="N204" s="15" t="s">
        <v>22</v>
      </c>
      <c r="O204" s="16"/>
    </row>
    <row r="205" spans="1:15" x14ac:dyDescent="0.2">
      <c r="A205" s="12">
        <v>320</v>
      </c>
      <c r="B205" s="12" t="s">
        <v>14</v>
      </c>
      <c r="C205" s="12" t="s">
        <v>19</v>
      </c>
      <c r="D205" s="12">
        <v>33</v>
      </c>
      <c r="E205" s="12" t="s">
        <v>25</v>
      </c>
      <c r="F205" s="12" t="s">
        <v>17</v>
      </c>
      <c r="G205" s="13">
        <v>0.75</v>
      </c>
      <c r="H205" s="13">
        <v>0.75</v>
      </c>
      <c r="I205" s="13">
        <v>290.54000000000002</v>
      </c>
      <c r="J205" s="13">
        <v>291.29000000000002</v>
      </c>
      <c r="K205" s="13">
        <f t="shared" si="15"/>
        <v>313.95000000000005</v>
      </c>
      <c r="L205" s="13">
        <f t="shared" si="15"/>
        <v>314.70000000000005</v>
      </c>
      <c r="M205" s="15">
        <f t="shared" si="16"/>
        <v>0</v>
      </c>
      <c r="N205" s="15" t="s">
        <v>22</v>
      </c>
      <c r="O205" s="16"/>
    </row>
    <row r="206" spans="1:15" x14ac:dyDescent="0.2">
      <c r="A206" s="12">
        <v>320</v>
      </c>
      <c r="B206" s="12" t="s">
        <v>14</v>
      </c>
      <c r="C206" s="12" t="s">
        <v>19</v>
      </c>
      <c r="D206" s="12">
        <v>34</v>
      </c>
      <c r="E206" s="12" t="s">
        <v>25</v>
      </c>
      <c r="F206" s="12" t="s">
        <v>17</v>
      </c>
      <c r="G206" s="13">
        <v>0.32</v>
      </c>
      <c r="H206" s="13">
        <v>0.32</v>
      </c>
      <c r="I206" s="13">
        <v>293.8</v>
      </c>
      <c r="J206" s="13">
        <v>294.12</v>
      </c>
      <c r="K206" s="13">
        <f t="shared" si="15"/>
        <v>317.21000000000004</v>
      </c>
      <c r="L206" s="13">
        <f t="shared" si="15"/>
        <v>317.53000000000003</v>
      </c>
      <c r="M206" s="14">
        <f t="shared" si="16"/>
        <v>2.5099999999999909</v>
      </c>
      <c r="N206" s="15" t="s">
        <v>22</v>
      </c>
      <c r="O206" s="16"/>
    </row>
    <row r="207" spans="1:15" x14ac:dyDescent="0.2">
      <c r="A207" s="12">
        <v>320</v>
      </c>
      <c r="B207" s="12" t="s">
        <v>14</v>
      </c>
      <c r="C207" s="12" t="s">
        <v>19</v>
      </c>
      <c r="D207" s="12">
        <v>35</v>
      </c>
      <c r="E207" s="12" t="s">
        <v>25</v>
      </c>
      <c r="F207" s="12">
        <v>1</v>
      </c>
      <c r="G207" s="13">
        <v>0.92</v>
      </c>
      <c r="H207" s="13">
        <v>0.92</v>
      </c>
      <c r="I207" s="13">
        <v>298.3</v>
      </c>
      <c r="J207" s="13">
        <v>299.22000000000003</v>
      </c>
      <c r="K207" s="13">
        <f t="shared" si="15"/>
        <v>321.71000000000004</v>
      </c>
      <c r="L207" s="13">
        <f t="shared" si="15"/>
        <v>322.63000000000005</v>
      </c>
      <c r="M207" s="14">
        <f t="shared" si="16"/>
        <v>4.1800000000000068</v>
      </c>
      <c r="N207" s="15" t="s">
        <v>22</v>
      </c>
      <c r="O207" s="16"/>
    </row>
    <row r="208" spans="1:15" x14ac:dyDescent="0.2">
      <c r="A208" s="12">
        <v>320</v>
      </c>
      <c r="B208" s="12" t="s">
        <v>14</v>
      </c>
      <c r="C208" s="12" t="s">
        <v>19</v>
      </c>
      <c r="D208" s="12">
        <v>35</v>
      </c>
      <c r="E208" s="12" t="s">
        <v>25</v>
      </c>
      <c r="F208" s="12" t="s">
        <v>17</v>
      </c>
      <c r="G208" s="13">
        <v>0.4</v>
      </c>
      <c r="H208" s="13">
        <v>0.4</v>
      </c>
      <c r="I208" s="13">
        <v>299.22000000000003</v>
      </c>
      <c r="J208" s="13">
        <v>299.62</v>
      </c>
      <c r="K208" s="13">
        <f t="shared" si="15"/>
        <v>322.63000000000005</v>
      </c>
      <c r="L208" s="13">
        <f t="shared" si="15"/>
        <v>323.03000000000003</v>
      </c>
      <c r="M208" s="15">
        <f t="shared" si="16"/>
        <v>0</v>
      </c>
      <c r="N208" s="15" t="s">
        <v>22</v>
      </c>
      <c r="O208" s="16"/>
    </row>
  </sheetData>
  <mergeCells count="1">
    <mergeCell ref="H2:J2"/>
  </mergeCells>
  <pageMargins left="0.5" right="0.5" top="0.75" bottom="0.5" header="0.5" footer="0.5"/>
  <pageSetup scale="39" fitToHeight="4" orientation="landscape" horizontalDpi="0" verticalDpi="0"/>
  <headerFooter>
    <oddHeader>&amp;L&amp;"Helvetica,Regular"&amp;12&amp;K000000&amp;F&amp;R&amp;"Helvetica,Regular"&amp;12&amp;K000000&amp;P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2019-06-28T16:11:55Z</cp:lastPrinted>
  <dcterms:created xsi:type="dcterms:W3CDTF">2015-09-29T00:06:40Z</dcterms:created>
  <dcterms:modified xsi:type="dcterms:W3CDTF">2019-06-28T16:13:15Z</dcterms:modified>
</cp:coreProperties>
</file>