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1679C572-0FE7-4F4D-9FB5-75C5066CDF08}" xr6:coauthVersionLast="36" xr6:coauthVersionMax="36" xr10:uidLastSave="{00000000-0000-0000-0000-000000000000}"/>
  <bookViews>
    <workbookView xWindow="2300" yWindow="860" windowWidth="40960" windowHeight="2420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3" i="1" l="1"/>
  <c r="M194" i="1"/>
  <c r="M195" i="1"/>
  <c r="M196" i="1"/>
  <c r="M197" i="1"/>
  <c r="M198" i="1"/>
  <c r="K108" i="1"/>
  <c r="M108" i="1" s="1"/>
  <c r="L107" i="1"/>
  <c r="K109" i="1"/>
  <c r="L108" i="1"/>
  <c r="M109" i="1"/>
  <c r="L112" i="1"/>
  <c r="K112" i="1"/>
  <c r="L111" i="1"/>
  <c r="M112" i="1"/>
  <c r="K111" i="1"/>
  <c r="L110" i="1"/>
  <c r="M111" i="1"/>
  <c r="K110" i="1"/>
  <c r="M110" i="1" s="1"/>
  <c r="L109" i="1"/>
  <c r="K107" i="1"/>
  <c r="M107" i="1" s="1"/>
  <c r="L106" i="1"/>
  <c r="K106" i="1"/>
  <c r="L105" i="1"/>
  <c r="M106" i="1"/>
  <c r="K105" i="1"/>
  <c r="L104" i="1"/>
  <c r="M105" i="1"/>
  <c r="K104" i="1"/>
  <c r="M104" i="1" s="1"/>
  <c r="K234" i="1"/>
  <c r="L233" i="1"/>
  <c r="L234" i="1"/>
  <c r="K233" i="1"/>
  <c r="M233" i="1" s="1"/>
  <c r="L232" i="1"/>
  <c r="K232" i="1"/>
  <c r="M232" i="1" s="1"/>
  <c r="L231" i="1"/>
  <c r="K231" i="1"/>
  <c r="L230" i="1"/>
  <c r="M231" i="1"/>
  <c r="K230" i="1"/>
  <c r="L229" i="1"/>
  <c r="M230" i="1"/>
  <c r="K229" i="1"/>
  <c r="M229" i="1" s="1"/>
  <c r="L228" i="1"/>
  <c r="K228" i="1"/>
  <c r="L227" i="1"/>
  <c r="M228" i="1"/>
  <c r="K227" i="1"/>
  <c r="L226" i="1"/>
  <c r="M227" i="1"/>
  <c r="K226" i="1"/>
  <c r="M226" i="1" s="1"/>
  <c r="L225" i="1"/>
  <c r="K225" i="1"/>
  <c r="M225" i="1" s="1"/>
  <c r="L224" i="1"/>
  <c r="K224" i="1"/>
  <c r="L223" i="1"/>
  <c r="M224" i="1"/>
  <c r="K223" i="1"/>
  <c r="L222" i="1"/>
  <c r="M223" i="1"/>
  <c r="K222" i="1"/>
  <c r="M222" i="1" s="1"/>
  <c r="L221" i="1"/>
  <c r="K221" i="1"/>
  <c r="M221" i="1" s="1"/>
  <c r="L220" i="1"/>
  <c r="K220" i="1"/>
  <c r="L219" i="1"/>
  <c r="M220" i="1"/>
  <c r="K219" i="1"/>
  <c r="M219" i="1" s="1"/>
  <c r="L218" i="1"/>
  <c r="K218" i="1"/>
  <c r="M218" i="1" s="1"/>
  <c r="L217" i="1"/>
  <c r="K217" i="1"/>
  <c r="L216" i="1"/>
  <c r="M217" i="1"/>
  <c r="K216" i="1"/>
  <c r="L215" i="1"/>
  <c r="M216" i="1"/>
  <c r="K215" i="1"/>
  <c r="M215" i="1" s="1"/>
  <c r="L214" i="1"/>
  <c r="K214" i="1"/>
  <c r="M214" i="1" s="1"/>
  <c r="L213" i="1"/>
  <c r="K213" i="1"/>
  <c r="L212" i="1"/>
  <c r="K212" i="1"/>
  <c r="M212" i="1" s="1"/>
  <c r="L211" i="1"/>
  <c r="K211" i="1"/>
  <c r="M211" i="1" s="1"/>
  <c r="L210" i="1"/>
  <c r="K210" i="1"/>
  <c r="L209" i="1"/>
  <c r="M210" i="1"/>
  <c r="K209" i="1"/>
  <c r="L208" i="1"/>
  <c r="M209" i="1"/>
  <c r="K208" i="1"/>
  <c r="M208" i="1" s="1"/>
  <c r="L207" i="1"/>
  <c r="K207" i="1"/>
  <c r="M207" i="1" s="1"/>
  <c r="L206" i="1"/>
  <c r="K206" i="1"/>
  <c r="L205" i="1"/>
  <c r="M206" i="1"/>
  <c r="K205" i="1"/>
  <c r="L204" i="1"/>
  <c r="K204" i="1"/>
  <c r="M204" i="1" s="1"/>
  <c r="L203" i="1"/>
  <c r="K203" i="1"/>
  <c r="L202" i="1"/>
  <c r="M203" i="1"/>
  <c r="K202" i="1"/>
  <c r="L201" i="1"/>
  <c r="M202" i="1"/>
  <c r="K201" i="1"/>
  <c r="M201" i="1" s="1"/>
  <c r="L200" i="1"/>
  <c r="K200" i="1"/>
  <c r="M200" i="1" s="1"/>
  <c r="L199" i="1"/>
  <c r="K199" i="1"/>
  <c r="M199" i="1"/>
  <c r="K193" i="1"/>
  <c r="M193" i="1" s="1"/>
  <c r="L192" i="1"/>
  <c r="K192" i="1"/>
  <c r="M192" i="1" s="1"/>
  <c r="L191" i="1"/>
  <c r="K191" i="1"/>
  <c r="L190" i="1"/>
  <c r="M191" i="1"/>
  <c r="K190" i="1"/>
  <c r="L189" i="1"/>
  <c r="M190" i="1"/>
  <c r="K189" i="1"/>
  <c r="M189" i="1" s="1"/>
  <c r="L188" i="1"/>
  <c r="K188" i="1"/>
  <c r="L187" i="1"/>
  <c r="M188" i="1"/>
  <c r="K187" i="1"/>
  <c r="L186" i="1"/>
  <c r="M187" i="1"/>
  <c r="K186" i="1"/>
  <c r="M186" i="1" s="1"/>
  <c r="L185" i="1"/>
  <c r="K185" i="1"/>
  <c r="M185" i="1" s="1"/>
  <c r="L184" i="1"/>
  <c r="K184" i="1"/>
  <c r="L183" i="1"/>
  <c r="M184" i="1"/>
  <c r="K183" i="1"/>
  <c r="L182" i="1"/>
  <c r="M183" i="1"/>
  <c r="K182" i="1"/>
  <c r="M182" i="1" s="1"/>
  <c r="L181" i="1"/>
  <c r="K181" i="1"/>
  <c r="M181" i="1" s="1"/>
  <c r="L180" i="1"/>
  <c r="K180" i="1"/>
  <c r="L179" i="1"/>
  <c r="M180" i="1"/>
  <c r="K179" i="1"/>
  <c r="M179" i="1" s="1"/>
  <c r="L178" i="1"/>
  <c r="K178" i="1"/>
  <c r="M178" i="1" s="1"/>
  <c r="L177" i="1"/>
  <c r="K177" i="1"/>
  <c r="L176" i="1"/>
  <c r="M177" i="1"/>
  <c r="K176" i="1"/>
  <c r="L175" i="1"/>
  <c r="M176" i="1"/>
  <c r="K175" i="1"/>
  <c r="M175" i="1" s="1"/>
  <c r="L174" i="1"/>
  <c r="K174" i="1"/>
  <c r="M174" i="1" s="1"/>
  <c r="L173" i="1"/>
  <c r="K173" i="1"/>
  <c r="L172" i="1"/>
  <c r="K172" i="1"/>
  <c r="M172" i="1" s="1"/>
  <c r="L171" i="1"/>
  <c r="K171" i="1"/>
  <c r="M171" i="1" s="1"/>
  <c r="L170" i="1"/>
  <c r="K170" i="1"/>
  <c r="L169" i="1"/>
  <c r="M170" i="1"/>
  <c r="K169" i="1"/>
  <c r="L168" i="1"/>
  <c r="M169" i="1"/>
  <c r="K168" i="1"/>
  <c r="M168" i="1" s="1"/>
  <c r="L167" i="1"/>
  <c r="K167" i="1"/>
  <c r="M167" i="1" s="1"/>
  <c r="L166" i="1"/>
  <c r="K166" i="1"/>
  <c r="L165" i="1"/>
  <c r="M166" i="1"/>
  <c r="K165" i="1"/>
  <c r="L164" i="1"/>
  <c r="K164" i="1"/>
  <c r="M164" i="1" s="1"/>
  <c r="L163" i="1"/>
  <c r="K163" i="1"/>
  <c r="L162" i="1"/>
  <c r="M163" i="1"/>
  <c r="K162" i="1"/>
  <c r="L161" i="1"/>
  <c r="M162" i="1"/>
  <c r="K161" i="1"/>
  <c r="M161" i="1" s="1"/>
  <c r="L160" i="1"/>
  <c r="K160" i="1"/>
  <c r="M160" i="1" s="1"/>
  <c r="L159" i="1"/>
  <c r="K159" i="1"/>
  <c r="L158" i="1"/>
  <c r="M159" i="1"/>
  <c r="K158" i="1"/>
  <c r="L157" i="1"/>
  <c r="M158" i="1"/>
  <c r="K157" i="1"/>
  <c r="M157" i="1" s="1"/>
  <c r="L156" i="1"/>
  <c r="K156" i="1"/>
  <c r="L155" i="1"/>
  <c r="M156" i="1"/>
  <c r="K155" i="1"/>
  <c r="L154" i="1"/>
  <c r="M155" i="1"/>
  <c r="K154" i="1"/>
  <c r="M154" i="1" s="1"/>
  <c r="L153" i="1"/>
  <c r="K153" i="1"/>
  <c r="M153" i="1" s="1"/>
  <c r="L152" i="1"/>
  <c r="K152" i="1"/>
  <c r="L151" i="1"/>
  <c r="M152" i="1"/>
  <c r="K151" i="1"/>
  <c r="L150" i="1"/>
  <c r="M151" i="1"/>
  <c r="K150" i="1"/>
  <c r="M150" i="1" s="1"/>
  <c r="L149" i="1"/>
  <c r="K149" i="1"/>
  <c r="M149" i="1" s="1"/>
  <c r="L148" i="1"/>
  <c r="K148" i="1"/>
  <c r="L147" i="1"/>
  <c r="M148" i="1"/>
  <c r="K147" i="1"/>
  <c r="M147" i="1" s="1"/>
  <c r="L146" i="1"/>
  <c r="K146" i="1"/>
  <c r="M146" i="1" s="1"/>
  <c r="L145" i="1"/>
  <c r="K145" i="1"/>
  <c r="L144" i="1"/>
  <c r="M145" i="1"/>
  <c r="K144" i="1"/>
  <c r="L143" i="1"/>
  <c r="M144" i="1"/>
  <c r="K143" i="1"/>
  <c r="M143" i="1" s="1"/>
  <c r="L142" i="1"/>
  <c r="K142" i="1"/>
  <c r="M142" i="1" s="1"/>
  <c r="L141" i="1"/>
  <c r="K141" i="1"/>
  <c r="L140" i="1"/>
  <c r="K140" i="1"/>
  <c r="M140" i="1" s="1"/>
  <c r="L139" i="1"/>
  <c r="K139" i="1"/>
  <c r="M139" i="1" s="1"/>
  <c r="L138" i="1"/>
  <c r="K138" i="1"/>
  <c r="L137" i="1"/>
  <c r="M138" i="1"/>
  <c r="K137" i="1"/>
  <c r="L136" i="1"/>
  <c r="M137" i="1"/>
  <c r="K136" i="1"/>
  <c r="M136" i="1" s="1"/>
  <c r="L135" i="1"/>
  <c r="K135" i="1"/>
  <c r="M135" i="1" s="1"/>
  <c r="L134" i="1"/>
  <c r="K134" i="1"/>
  <c r="L133" i="1"/>
  <c r="M134" i="1"/>
  <c r="K133" i="1"/>
  <c r="L132" i="1"/>
  <c r="K132" i="1"/>
  <c r="M132" i="1" s="1"/>
  <c r="L131" i="1"/>
  <c r="K131" i="1"/>
  <c r="L130" i="1"/>
  <c r="M131" i="1"/>
  <c r="K130" i="1"/>
  <c r="L129" i="1"/>
  <c r="M130" i="1"/>
  <c r="K129" i="1"/>
  <c r="M129" i="1" s="1"/>
  <c r="L128" i="1"/>
  <c r="K128" i="1"/>
  <c r="M128" i="1" s="1"/>
  <c r="L127" i="1"/>
  <c r="K127" i="1"/>
  <c r="L126" i="1"/>
  <c r="M127" i="1"/>
  <c r="K126" i="1"/>
  <c r="L125" i="1"/>
  <c r="M126" i="1"/>
  <c r="K125" i="1"/>
  <c r="M125" i="1" s="1"/>
  <c r="L124" i="1"/>
  <c r="K124" i="1"/>
  <c r="L123" i="1"/>
  <c r="M124" i="1"/>
  <c r="K123" i="1"/>
  <c r="L122" i="1"/>
  <c r="M123" i="1"/>
  <c r="K122" i="1"/>
  <c r="M122" i="1" s="1"/>
  <c r="L121" i="1"/>
  <c r="K121" i="1"/>
  <c r="M121" i="1" s="1"/>
  <c r="L120" i="1"/>
  <c r="K120" i="1"/>
  <c r="L119" i="1"/>
  <c r="M120" i="1"/>
  <c r="K119" i="1"/>
  <c r="L118" i="1"/>
  <c r="M119" i="1"/>
  <c r="K118" i="1"/>
  <c r="M118" i="1" s="1"/>
  <c r="L117" i="1"/>
  <c r="K117" i="1"/>
  <c r="M117" i="1" s="1"/>
  <c r="L116" i="1"/>
  <c r="K116" i="1"/>
  <c r="L115" i="1"/>
  <c r="M116" i="1"/>
  <c r="K115" i="1"/>
  <c r="M115" i="1" s="1"/>
  <c r="L114" i="1"/>
  <c r="K114" i="1"/>
  <c r="M114" i="1" s="1"/>
  <c r="L113" i="1"/>
  <c r="K113" i="1"/>
  <c r="M113" i="1"/>
  <c r="L103" i="1"/>
  <c r="K103" i="1"/>
  <c r="L102" i="1"/>
  <c r="M103" i="1"/>
  <c r="K102" i="1"/>
  <c r="L101" i="1"/>
  <c r="M102" i="1"/>
  <c r="K101" i="1"/>
  <c r="M101" i="1" s="1"/>
  <c r="L100" i="1"/>
  <c r="K100" i="1"/>
  <c r="L99" i="1"/>
  <c r="M100" i="1"/>
  <c r="K99" i="1"/>
  <c r="L98" i="1"/>
  <c r="M99" i="1"/>
  <c r="K98" i="1"/>
  <c r="M98" i="1" s="1"/>
  <c r="L97" i="1"/>
  <c r="K97" i="1"/>
  <c r="M97" i="1" s="1"/>
  <c r="L96" i="1"/>
  <c r="K96" i="1"/>
  <c r="L95" i="1"/>
  <c r="M96" i="1"/>
  <c r="K95" i="1"/>
  <c r="M95" i="1" s="1"/>
  <c r="L94" i="1"/>
  <c r="K94" i="1"/>
  <c r="M94" i="1" s="1"/>
  <c r="L93" i="1"/>
  <c r="K93" i="1"/>
  <c r="L92" i="1"/>
  <c r="K92" i="1"/>
  <c r="M92" i="1" s="1"/>
  <c r="L91" i="1"/>
  <c r="K91" i="1"/>
  <c r="M91" i="1" s="1"/>
  <c r="L90" i="1"/>
  <c r="K90" i="1"/>
  <c r="L89" i="1"/>
  <c r="M90" i="1"/>
  <c r="K89" i="1"/>
  <c r="L88" i="1"/>
  <c r="K88" i="1"/>
  <c r="M88" i="1" s="1"/>
  <c r="L87" i="1"/>
  <c r="K87" i="1"/>
  <c r="L86" i="1"/>
  <c r="M87" i="1"/>
  <c r="K86" i="1"/>
  <c r="L85" i="1"/>
  <c r="M86" i="1"/>
  <c r="K85" i="1"/>
  <c r="M85" i="1" s="1"/>
  <c r="L84" i="1"/>
  <c r="K84" i="1"/>
  <c r="L83" i="1"/>
  <c r="M84" i="1"/>
  <c r="K83" i="1"/>
  <c r="L82" i="1"/>
  <c r="M83" i="1"/>
  <c r="K82" i="1"/>
  <c r="M82" i="1" s="1"/>
  <c r="L81" i="1"/>
  <c r="K81" i="1"/>
  <c r="L80" i="1"/>
  <c r="K80" i="1"/>
  <c r="L79" i="1"/>
  <c r="M80" i="1"/>
  <c r="K79" i="1"/>
  <c r="M79" i="1" s="1"/>
  <c r="L78" i="1"/>
  <c r="K78" i="1"/>
  <c r="M78" i="1" s="1"/>
  <c r="L77" i="1"/>
  <c r="K77" i="1"/>
  <c r="L76" i="1"/>
  <c r="M77" i="1" s="1"/>
  <c r="K76" i="1"/>
  <c r="M76" i="1" s="1"/>
  <c r="L75" i="1"/>
  <c r="K75" i="1"/>
  <c r="M75" i="1" s="1"/>
  <c r="L74" i="1"/>
  <c r="K74" i="1"/>
  <c r="L73" i="1"/>
  <c r="M74" i="1"/>
  <c r="K73" i="1"/>
  <c r="L72" i="1"/>
  <c r="K72" i="1"/>
  <c r="M72" i="1" s="1"/>
  <c r="L71" i="1"/>
  <c r="K71" i="1"/>
  <c r="L70" i="1"/>
  <c r="M71" i="1"/>
  <c r="K70" i="1"/>
  <c r="L69" i="1"/>
  <c r="M70" i="1"/>
  <c r="K69" i="1"/>
  <c r="M69" i="1" s="1"/>
  <c r="L68" i="1"/>
  <c r="K68" i="1"/>
  <c r="L67" i="1"/>
  <c r="M68" i="1"/>
  <c r="K67" i="1"/>
  <c r="L66" i="1"/>
  <c r="M67" i="1"/>
  <c r="K66" i="1"/>
  <c r="M66" i="1" s="1"/>
  <c r="L65" i="1"/>
  <c r="K65" i="1"/>
  <c r="M65" i="1" s="1"/>
  <c r="L64" i="1"/>
  <c r="K64" i="1"/>
  <c r="L63" i="1"/>
  <c r="M64" i="1"/>
  <c r="K63" i="1"/>
  <c r="M63" i="1" s="1"/>
  <c r="L62" i="1"/>
  <c r="K62" i="1"/>
  <c r="M62" i="1" s="1"/>
  <c r="L61" i="1"/>
  <c r="K61" i="1"/>
  <c r="L60" i="1"/>
  <c r="M61" i="1"/>
  <c r="K60" i="1"/>
  <c r="L59" i="1"/>
  <c r="M60" i="1"/>
  <c r="K59" i="1"/>
  <c r="M59" i="1" s="1"/>
  <c r="L58" i="1"/>
  <c r="K58" i="1"/>
  <c r="M58" i="1" s="1"/>
  <c r="L57" i="1"/>
  <c r="K57" i="1"/>
  <c r="L56" i="1"/>
  <c r="K56" i="1"/>
  <c r="M56" i="1" s="1"/>
  <c r="L55" i="1"/>
  <c r="K55" i="1"/>
  <c r="M55" i="1" s="1"/>
  <c r="L54" i="1"/>
  <c r="K54" i="1"/>
  <c r="L53" i="1"/>
  <c r="M54" i="1"/>
  <c r="K53" i="1"/>
  <c r="L52" i="1"/>
  <c r="K52" i="1"/>
  <c r="M52" i="1" s="1"/>
  <c r="L51" i="1"/>
  <c r="K51" i="1"/>
  <c r="L50" i="1"/>
  <c r="M51" i="1"/>
  <c r="K50" i="1"/>
  <c r="L49" i="1"/>
  <c r="M50" i="1"/>
  <c r="K49" i="1"/>
  <c r="M49" i="1" s="1"/>
  <c r="L48" i="1"/>
  <c r="K48" i="1"/>
  <c r="L47" i="1"/>
  <c r="M48" i="1"/>
  <c r="K47" i="1"/>
  <c r="L46" i="1"/>
  <c r="M47" i="1"/>
  <c r="K46" i="1"/>
  <c r="M46" i="1" s="1"/>
  <c r="L45" i="1"/>
  <c r="K45" i="1"/>
  <c r="M45" i="1" s="1"/>
  <c r="L44" i="1"/>
  <c r="K44" i="1"/>
  <c r="L43" i="1"/>
  <c r="M44" i="1"/>
  <c r="K43" i="1"/>
  <c r="L42" i="1"/>
  <c r="M43" i="1"/>
  <c r="K42" i="1"/>
  <c r="M42" i="1" s="1"/>
  <c r="L41" i="1"/>
  <c r="K41" i="1"/>
  <c r="L40" i="1"/>
  <c r="M41" i="1" s="1"/>
  <c r="K40" i="1"/>
  <c r="L39" i="1"/>
  <c r="M40" i="1"/>
  <c r="K39" i="1"/>
  <c r="M39" i="1" s="1"/>
  <c r="L38" i="1"/>
  <c r="K38" i="1"/>
  <c r="M38" i="1" s="1"/>
  <c r="L37" i="1"/>
  <c r="K37" i="1"/>
  <c r="L36" i="1"/>
  <c r="K36" i="1"/>
  <c r="M36" i="1" s="1"/>
  <c r="L35" i="1"/>
  <c r="K35" i="1"/>
  <c r="M35" i="1" s="1"/>
  <c r="L34" i="1"/>
  <c r="K34" i="1"/>
  <c r="L33" i="1"/>
  <c r="M34" i="1"/>
  <c r="K33" i="1"/>
  <c r="L32" i="1"/>
  <c r="K32" i="1"/>
  <c r="M32" i="1" s="1"/>
  <c r="L31" i="1"/>
  <c r="K31" i="1"/>
  <c r="L30" i="1"/>
  <c r="M31" i="1"/>
  <c r="K30" i="1"/>
  <c r="L29" i="1"/>
  <c r="M30" i="1"/>
  <c r="K29" i="1"/>
  <c r="M29" i="1" s="1"/>
  <c r="L28" i="1"/>
  <c r="K28" i="1"/>
  <c r="M28" i="1" s="1"/>
  <c r="L27" i="1"/>
  <c r="K27" i="1"/>
  <c r="L26" i="1"/>
  <c r="M27" i="1"/>
  <c r="K26" i="1"/>
  <c r="L25" i="1"/>
  <c r="M26" i="1"/>
  <c r="K25" i="1"/>
  <c r="M25" i="1" s="1"/>
  <c r="L24" i="1"/>
  <c r="K24" i="1"/>
  <c r="L23" i="1"/>
  <c r="M24" i="1"/>
  <c r="K23" i="1"/>
  <c r="L22" i="1"/>
  <c r="M23" i="1" s="1"/>
  <c r="K22" i="1"/>
  <c r="M22" i="1" s="1"/>
  <c r="L21" i="1"/>
  <c r="K21" i="1"/>
  <c r="L20" i="1"/>
  <c r="K20" i="1"/>
  <c r="M20" i="1" s="1"/>
  <c r="L19" i="1"/>
  <c r="K19" i="1"/>
  <c r="L18" i="1"/>
  <c r="M19" i="1"/>
  <c r="K18" i="1"/>
  <c r="M18" i="1" s="1"/>
  <c r="L17" i="1"/>
  <c r="K17" i="1"/>
  <c r="L16" i="1"/>
  <c r="M17" i="1" s="1"/>
  <c r="K16" i="1"/>
  <c r="L15" i="1"/>
  <c r="K15" i="1"/>
  <c r="L14" i="1"/>
  <c r="K14" i="1"/>
  <c r="L13" i="1"/>
  <c r="M14" i="1"/>
  <c r="K13" i="1"/>
  <c r="M13" i="1" s="1"/>
  <c r="L12" i="1"/>
  <c r="K12" i="1"/>
  <c r="L11" i="1"/>
  <c r="M12" i="1"/>
  <c r="K11" i="1"/>
  <c r="L10" i="1"/>
  <c r="K10" i="1"/>
  <c r="M10" i="1" s="1"/>
  <c r="L9" i="1"/>
  <c r="K9" i="1"/>
  <c r="L8" i="1"/>
  <c r="M9" i="1" s="1"/>
  <c r="K8" i="1"/>
  <c r="M8" i="1" s="1"/>
  <c r="L7" i="1"/>
  <c r="K7" i="1"/>
  <c r="L6" i="1"/>
  <c r="M7" i="1"/>
  <c r="K6" i="1"/>
  <c r="L5" i="1"/>
  <c r="M6" i="1"/>
  <c r="K5" i="1"/>
  <c r="M11" i="1"/>
  <c r="M15" i="1"/>
  <c r="M16" i="1"/>
  <c r="M57" i="1"/>
  <c r="M93" i="1"/>
  <c r="M21" i="1"/>
  <c r="M37" i="1"/>
  <c r="M53" i="1"/>
  <c r="M133" i="1"/>
  <c r="M141" i="1"/>
  <c r="M165" i="1"/>
  <c r="M173" i="1"/>
  <c r="M205" i="1"/>
  <c r="M213" i="1"/>
  <c r="M33" i="1"/>
  <c r="M73" i="1"/>
  <c r="M81" i="1"/>
  <c r="M89" i="1"/>
  <c r="M234" i="1"/>
</calcChain>
</file>

<file path=xl/sharedStrings.xml><?xml version="1.0" encoding="utf-8"?>
<sst xmlns="http://schemas.openxmlformats.org/spreadsheetml/2006/main" count="988" uniqueCount="27">
  <si>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</si>
  <si>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</si>
  <si>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</si>
  <si>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</si>
  <si>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</si>
  <si>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</si>
  <si>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</si>
  <si>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</si>
  <si>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</si>
  <si>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</si>
  <si>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U1407</t>
  </si>
  <si>
    <t>C</t>
  </si>
  <si>
    <t>H</t>
  </si>
  <si>
    <t>CC</t>
  </si>
  <si>
    <t>A</t>
  </si>
  <si>
    <t>B</t>
  </si>
  <si>
    <t>X</t>
  </si>
  <si>
    <t>almost no core in all 3 holes; science splice has large gap too</t>
  </si>
  <si>
    <t>single cored deepest hole</t>
  </si>
  <si>
    <t>Top depth (mcd)</t>
  </si>
  <si>
    <t>Bottom depth (mcd)</t>
  </si>
  <si>
    <t>Comments</t>
  </si>
  <si>
    <t>Curation Comments</t>
  </si>
  <si>
    <t>U1407 Permanent Archive List</t>
  </si>
  <si>
    <t>accommodates splice</t>
  </si>
  <si>
    <t>Overlap/Gap</t>
  </si>
  <si>
    <t>Single Cored 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</si>
</sst>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sz val="20"/>
      <color theme="1"/>
      <name val="Arial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sz val="14"/>
      <name val="Arial"/>
    </font>
    <font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4"/>
  <sheetViews>
    <sheetView tabSelected="1" zoomScale="80" zoomScaleNormal="80" zoomScalePageLayoutView="80" workbookViewId="0"/>
  </sheetViews>
  <sheetFormatPr baseColWidth="10" defaultColWidth="10.625" defaultRowHeight="18" x14ac:dyDescent="0.2"/>
  <cols>
    <col min="1" max="1" width="4.125" style="1" bestFit="1" customWidth="1"/>
    <col min="2" max="2" width="5.625" style="1" bestFit="1" customWidth="1"/>
    <col min="3" max="3" width="4.625" style="1" bestFit="1" customWidth="1"/>
    <col min="4" max="5" width="4.875" style="1" bestFit="1" customWidth="1"/>
    <col min="6" max="6" width="4.625" style="1" bestFit="1" customWidth="1"/>
    <col min="7" max="7" width="18.75" style="1" bestFit="1" customWidth="1"/>
    <col min="8" max="8" width="16.375" style="1" bestFit="1" customWidth="1"/>
    <col min="9" max="9" width="18.125" style="1" bestFit="1" customWidth="1"/>
    <col min="10" max="10" width="21.125" style="1" bestFit="1" customWidth="1"/>
    <col min="11" max="11" width="14.375" style="2" bestFit="1" customWidth="1"/>
    <col min="12" max="12" width="17.5" style="2" bestFit="1" customWidth="1"/>
    <col min="13" max="13" width="11.25" style="14" bestFit="1" customWidth="1"/>
    <col min="14" max="14" width="34.625" style="3" bestFit="1" customWidth="1"/>
    <col min="15" max="15" width="17.5" style="11" bestFit="1" customWidth="1"/>
    <col min="16" max="16384" width="10.625" style="3"/>
  </cols>
  <sheetData>
    <row r="1" spans="1:15" ht="19" thickBot="1" x14ac:dyDescent="0.25"/>
    <row r="2" spans="1:15" ht="26" thickBot="1" x14ac:dyDescent="0.25">
      <c r="H2" s="24" t="s">
        <v>23</v>
      </c>
      <c r="I2" s="25"/>
      <c r="J2" s="26"/>
      <c r="K2" s="4"/>
    </row>
    <row r="4" spans="1:15" s="5" customFormat="1" ht="19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19</v>
      </c>
      <c r="L4" s="10" t="s">
        <v>20</v>
      </c>
      <c r="M4" s="16" t="s">
        <v>25</v>
      </c>
      <c r="N4" s="10" t="s">
        <v>21</v>
      </c>
      <c r="O4" s="13" t="s">
        <v>22</v>
      </c>
    </row>
    <row r="5" spans="1:15" x14ac:dyDescent="0.2">
      <c r="A5" s="6">
        <v>342</v>
      </c>
      <c r="B5" s="6" t="s">
        <v>10</v>
      </c>
      <c r="C5" s="6" t="s">
        <v>11</v>
      </c>
      <c r="D5" s="6">
        <v>1</v>
      </c>
      <c r="E5" s="6" t="s">
        <v>12</v>
      </c>
      <c r="F5" s="6">
        <v>1</v>
      </c>
      <c r="G5" s="7">
        <v>1.5</v>
      </c>
      <c r="H5" s="7">
        <v>1.5</v>
      </c>
      <c r="I5" s="7">
        <v>0</v>
      </c>
      <c r="J5" s="7">
        <v>1.5</v>
      </c>
      <c r="K5" s="7">
        <f>I5+0.1</f>
        <v>0.1</v>
      </c>
      <c r="L5" s="7">
        <f>J5+0.1</f>
        <v>1.6</v>
      </c>
      <c r="M5" s="8">
        <v>0.1</v>
      </c>
      <c r="N5" s="10" t="s">
        <v>24</v>
      </c>
      <c r="O5" s="13"/>
    </row>
    <row r="6" spans="1:15" x14ac:dyDescent="0.2">
      <c r="A6" s="6">
        <v>342</v>
      </c>
      <c r="B6" s="6" t="s">
        <v>10</v>
      </c>
      <c r="C6" s="6" t="s">
        <v>11</v>
      </c>
      <c r="D6" s="6">
        <v>1</v>
      </c>
      <c r="E6" s="6" t="s">
        <v>12</v>
      </c>
      <c r="F6" s="6">
        <v>2</v>
      </c>
      <c r="G6" s="7">
        <v>1.5</v>
      </c>
      <c r="H6" s="7">
        <v>1.5</v>
      </c>
      <c r="I6" s="7">
        <v>1.5</v>
      </c>
      <c r="J6" s="7">
        <v>3</v>
      </c>
      <c r="K6" s="7">
        <f t="shared" ref="K6:L11" si="0">I6+0.1</f>
        <v>1.6</v>
      </c>
      <c r="L6" s="7">
        <f t="shared" si="0"/>
        <v>3.1</v>
      </c>
      <c r="M6" s="15">
        <f t="shared" ref="M6:M140" si="1">K6-L5</f>
        <v>0</v>
      </c>
      <c r="N6" s="10" t="s">
        <v>24</v>
      </c>
      <c r="O6" s="13"/>
    </row>
    <row r="7" spans="1:15" x14ac:dyDescent="0.2">
      <c r="A7" s="6">
        <v>342</v>
      </c>
      <c r="B7" s="6" t="s">
        <v>10</v>
      </c>
      <c r="C7" s="6" t="s">
        <v>11</v>
      </c>
      <c r="D7" s="6">
        <v>1</v>
      </c>
      <c r="E7" s="6" t="s">
        <v>12</v>
      </c>
      <c r="F7" s="6">
        <v>3</v>
      </c>
      <c r="G7" s="7">
        <v>1.5</v>
      </c>
      <c r="H7" s="7">
        <v>1.5</v>
      </c>
      <c r="I7" s="7">
        <v>3</v>
      </c>
      <c r="J7" s="7">
        <v>4.5</v>
      </c>
      <c r="K7" s="7">
        <f t="shared" si="0"/>
        <v>3.1</v>
      </c>
      <c r="L7" s="7">
        <f t="shared" si="0"/>
        <v>4.5999999999999996</v>
      </c>
      <c r="M7" s="15">
        <f t="shared" si="1"/>
        <v>0</v>
      </c>
      <c r="N7" s="10" t="s">
        <v>24</v>
      </c>
      <c r="O7" s="13"/>
    </row>
    <row r="8" spans="1:15" x14ac:dyDescent="0.2">
      <c r="A8" s="6">
        <v>342</v>
      </c>
      <c r="B8" s="6" t="s">
        <v>10</v>
      </c>
      <c r="C8" s="6" t="s">
        <v>11</v>
      </c>
      <c r="D8" s="6">
        <v>1</v>
      </c>
      <c r="E8" s="6" t="s">
        <v>12</v>
      </c>
      <c r="F8" s="6">
        <v>4</v>
      </c>
      <c r="G8" s="7">
        <v>1.5</v>
      </c>
      <c r="H8" s="7">
        <v>1.5</v>
      </c>
      <c r="I8" s="7">
        <v>4.5</v>
      </c>
      <c r="J8" s="7">
        <v>6</v>
      </c>
      <c r="K8" s="7">
        <f t="shared" si="0"/>
        <v>4.5999999999999996</v>
      </c>
      <c r="L8" s="7">
        <f t="shared" si="0"/>
        <v>6.1</v>
      </c>
      <c r="M8" s="15">
        <f t="shared" si="1"/>
        <v>0</v>
      </c>
      <c r="N8" s="10" t="s">
        <v>24</v>
      </c>
      <c r="O8" s="13"/>
    </row>
    <row r="9" spans="1:15" x14ac:dyDescent="0.2">
      <c r="A9" s="6">
        <v>342</v>
      </c>
      <c r="B9" s="6" t="s">
        <v>10</v>
      </c>
      <c r="C9" s="6" t="s">
        <v>11</v>
      </c>
      <c r="D9" s="6">
        <v>1</v>
      </c>
      <c r="E9" s="6" t="s">
        <v>12</v>
      </c>
      <c r="F9" s="6">
        <v>5</v>
      </c>
      <c r="G9" s="7">
        <v>1</v>
      </c>
      <c r="H9" s="7">
        <v>1</v>
      </c>
      <c r="I9" s="7">
        <v>6</v>
      </c>
      <c r="J9" s="7">
        <v>7</v>
      </c>
      <c r="K9" s="7">
        <f t="shared" si="0"/>
        <v>6.1</v>
      </c>
      <c r="L9" s="7">
        <f t="shared" si="0"/>
        <v>7.1</v>
      </c>
      <c r="M9" s="15">
        <f t="shared" si="1"/>
        <v>0</v>
      </c>
      <c r="N9" s="10" t="s">
        <v>24</v>
      </c>
      <c r="O9" s="13"/>
    </row>
    <row r="10" spans="1:15" x14ac:dyDescent="0.2">
      <c r="A10" s="6">
        <v>342</v>
      </c>
      <c r="B10" s="6" t="s">
        <v>10</v>
      </c>
      <c r="C10" s="6" t="s">
        <v>11</v>
      </c>
      <c r="D10" s="6">
        <v>1</v>
      </c>
      <c r="E10" s="6" t="s">
        <v>12</v>
      </c>
      <c r="F10" s="6">
        <v>6</v>
      </c>
      <c r="G10" s="7">
        <v>0.59</v>
      </c>
      <c r="H10" s="7">
        <v>0.59</v>
      </c>
      <c r="I10" s="7">
        <v>7</v>
      </c>
      <c r="J10" s="7">
        <v>7.59</v>
      </c>
      <c r="K10" s="7">
        <f t="shared" si="0"/>
        <v>7.1</v>
      </c>
      <c r="L10" s="7">
        <f t="shared" si="0"/>
        <v>7.6899999999999995</v>
      </c>
      <c r="M10" s="15">
        <f t="shared" si="1"/>
        <v>0</v>
      </c>
      <c r="N10" s="10" t="s">
        <v>24</v>
      </c>
      <c r="O10" s="13"/>
    </row>
    <row r="11" spans="1:15" x14ac:dyDescent="0.2">
      <c r="A11" s="6">
        <v>342</v>
      </c>
      <c r="B11" s="6" t="s">
        <v>10</v>
      </c>
      <c r="C11" s="6" t="s">
        <v>11</v>
      </c>
      <c r="D11" s="6">
        <v>1</v>
      </c>
      <c r="E11" s="6" t="s">
        <v>12</v>
      </c>
      <c r="F11" s="6" t="s">
        <v>13</v>
      </c>
      <c r="G11" s="7">
        <v>0.19</v>
      </c>
      <c r="H11" s="7">
        <v>0.19</v>
      </c>
      <c r="I11" s="7">
        <v>7.59</v>
      </c>
      <c r="J11" s="7">
        <v>7.78</v>
      </c>
      <c r="K11" s="7">
        <f t="shared" si="0"/>
        <v>7.6899999999999995</v>
      </c>
      <c r="L11" s="7">
        <f t="shared" si="0"/>
        <v>7.88</v>
      </c>
      <c r="M11" s="15">
        <f t="shared" si="1"/>
        <v>0</v>
      </c>
      <c r="N11" s="10" t="s">
        <v>24</v>
      </c>
      <c r="O11" s="13"/>
    </row>
    <row r="12" spans="1:15" x14ac:dyDescent="0.2">
      <c r="A12" s="6">
        <v>342</v>
      </c>
      <c r="B12" s="6" t="s">
        <v>10</v>
      </c>
      <c r="C12" s="6" t="s">
        <v>14</v>
      </c>
      <c r="D12" s="6">
        <v>2</v>
      </c>
      <c r="E12" s="6" t="s">
        <v>12</v>
      </c>
      <c r="F12" s="6">
        <v>3</v>
      </c>
      <c r="G12" s="7">
        <v>1.3</v>
      </c>
      <c r="H12" s="7">
        <v>1.3</v>
      </c>
      <c r="I12" s="7">
        <v>9.8000000000000007</v>
      </c>
      <c r="J12" s="7">
        <v>11.1</v>
      </c>
      <c r="K12" s="7">
        <f t="shared" ref="K12:L17" si="2">I12+0.55</f>
        <v>10.350000000000001</v>
      </c>
      <c r="L12" s="7">
        <f t="shared" si="2"/>
        <v>11.65</v>
      </c>
      <c r="M12" s="8">
        <f t="shared" si="1"/>
        <v>2.4700000000000015</v>
      </c>
      <c r="N12" s="10" t="s">
        <v>24</v>
      </c>
      <c r="O12" s="13"/>
    </row>
    <row r="13" spans="1:15" x14ac:dyDescent="0.2">
      <c r="A13" s="6">
        <v>342</v>
      </c>
      <c r="B13" s="6" t="s">
        <v>10</v>
      </c>
      <c r="C13" s="6" t="s">
        <v>14</v>
      </c>
      <c r="D13" s="6">
        <v>2</v>
      </c>
      <c r="E13" s="6" t="s">
        <v>12</v>
      </c>
      <c r="F13" s="6">
        <v>4</v>
      </c>
      <c r="G13" s="7">
        <v>0.56999999999999995</v>
      </c>
      <c r="H13" s="7">
        <v>0.56999999999999995</v>
      </c>
      <c r="I13" s="7">
        <v>11.1</v>
      </c>
      <c r="J13" s="7">
        <v>11.67</v>
      </c>
      <c r="K13" s="7">
        <f t="shared" si="2"/>
        <v>11.65</v>
      </c>
      <c r="L13" s="7">
        <f t="shared" si="2"/>
        <v>12.22</v>
      </c>
      <c r="M13" s="15">
        <f t="shared" si="1"/>
        <v>0</v>
      </c>
      <c r="N13" s="10" t="s">
        <v>24</v>
      </c>
      <c r="O13" s="13"/>
    </row>
    <row r="14" spans="1:15" x14ac:dyDescent="0.2">
      <c r="A14" s="6">
        <v>342</v>
      </c>
      <c r="B14" s="6" t="s">
        <v>10</v>
      </c>
      <c r="C14" s="6" t="s">
        <v>14</v>
      </c>
      <c r="D14" s="6">
        <v>2</v>
      </c>
      <c r="E14" s="6" t="s">
        <v>12</v>
      </c>
      <c r="F14" s="6">
        <v>5</v>
      </c>
      <c r="G14" s="7">
        <v>1.5</v>
      </c>
      <c r="H14" s="7">
        <v>1.5</v>
      </c>
      <c r="I14" s="7">
        <v>11.67</v>
      </c>
      <c r="J14" s="7">
        <v>13.17</v>
      </c>
      <c r="K14" s="7">
        <f t="shared" si="2"/>
        <v>12.22</v>
      </c>
      <c r="L14" s="7">
        <f t="shared" si="2"/>
        <v>13.72</v>
      </c>
      <c r="M14" s="15">
        <f t="shared" si="1"/>
        <v>0</v>
      </c>
      <c r="N14" s="10" t="s">
        <v>24</v>
      </c>
      <c r="O14" s="13"/>
    </row>
    <row r="15" spans="1:15" x14ac:dyDescent="0.2">
      <c r="A15" s="6">
        <v>342</v>
      </c>
      <c r="B15" s="6" t="s">
        <v>10</v>
      </c>
      <c r="C15" s="6" t="s">
        <v>14</v>
      </c>
      <c r="D15" s="6">
        <v>2</v>
      </c>
      <c r="E15" s="6" t="s">
        <v>12</v>
      </c>
      <c r="F15" s="6">
        <v>6</v>
      </c>
      <c r="G15" s="7">
        <v>1.5</v>
      </c>
      <c r="H15" s="7">
        <v>1.5</v>
      </c>
      <c r="I15" s="7">
        <v>13.17</v>
      </c>
      <c r="J15" s="7">
        <v>14.67</v>
      </c>
      <c r="K15" s="7">
        <f t="shared" si="2"/>
        <v>13.72</v>
      </c>
      <c r="L15" s="7">
        <f t="shared" si="2"/>
        <v>15.22</v>
      </c>
      <c r="M15" s="15">
        <f t="shared" si="1"/>
        <v>0</v>
      </c>
      <c r="N15" s="10" t="s">
        <v>24</v>
      </c>
      <c r="O15" s="13"/>
    </row>
    <row r="16" spans="1:15" x14ac:dyDescent="0.2">
      <c r="A16" s="6">
        <v>342</v>
      </c>
      <c r="B16" s="6" t="s">
        <v>10</v>
      </c>
      <c r="C16" s="6" t="s">
        <v>14</v>
      </c>
      <c r="D16" s="6">
        <v>2</v>
      </c>
      <c r="E16" s="6" t="s">
        <v>12</v>
      </c>
      <c r="F16" s="6">
        <v>7</v>
      </c>
      <c r="G16" s="7">
        <v>1.05</v>
      </c>
      <c r="H16" s="7">
        <v>1.05</v>
      </c>
      <c r="I16" s="7">
        <v>14.67</v>
      </c>
      <c r="J16" s="7">
        <v>15.72</v>
      </c>
      <c r="K16" s="7">
        <f t="shared" si="2"/>
        <v>15.22</v>
      </c>
      <c r="L16" s="7">
        <f t="shared" si="2"/>
        <v>16.27</v>
      </c>
      <c r="M16" s="15">
        <f t="shared" si="1"/>
        <v>0</v>
      </c>
      <c r="N16" s="10" t="s">
        <v>24</v>
      </c>
      <c r="O16" s="13"/>
    </row>
    <row r="17" spans="1:15" x14ac:dyDescent="0.2">
      <c r="A17" s="6">
        <v>342</v>
      </c>
      <c r="B17" s="6" t="s">
        <v>10</v>
      </c>
      <c r="C17" s="6" t="s">
        <v>14</v>
      </c>
      <c r="D17" s="6">
        <v>2</v>
      </c>
      <c r="E17" s="6" t="s">
        <v>12</v>
      </c>
      <c r="F17" s="6" t="s">
        <v>13</v>
      </c>
      <c r="G17" s="7">
        <v>0.25</v>
      </c>
      <c r="H17" s="7">
        <v>0.25</v>
      </c>
      <c r="I17" s="7">
        <v>15.72</v>
      </c>
      <c r="J17" s="7">
        <v>15.97</v>
      </c>
      <c r="K17" s="7">
        <f t="shared" si="2"/>
        <v>16.27</v>
      </c>
      <c r="L17" s="7">
        <f t="shared" si="2"/>
        <v>16.52</v>
      </c>
      <c r="M17" s="15">
        <f t="shared" si="1"/>
        <v>0</v>
      </c>
      <c r="N17" s="10" t="s">
        <v>24</v>
      </c>
      <c r="O17" s="13"/>
    </row>
    <row r="18" spans="1:15" x14ac:dyDescent="0.2">
      <c r="A18" s="6">
        <v>342</v>
      </c>
      <c r="B18" s="6" t="s">
        <v>10</v>
      </c>
      <c r="C18" s="6" t="s">
        <v>15</v>
      </c>
      <c r="D18" s="6">
        <v>2</v>
      </c>
      <c r="E18" s="6" t="s">
        <v>12</v>
      </c>
      <c r="F18" s="6">
        <v>6</v>
      </c>
      <c r="G18" s="7">
        <v>1.32</v>
      </c>
      <c r="H18" s="7">
        <v>1.32</v>
      </c>
      <c r="I18" s="7">
        <v>15.9</v>
      </c>
      <c r="J18" s="7">
        <v>17.22</v>
      </c>
      <c r="K18" s="7">
        <f t="shared" ref="K18:L20" si="3">I18+0.45</f>
        <v>16.350000000000001</v>
      </c>
      <c r="L18" s="7">
        <f t="shared" si="3"/>
        <v>17.669999999999998</v>
      </c>
      <c r="M18" s="15">
        <f t="shared" si="1"/>
        <v>-0.16999999999999815</v>
      </c>
      <c r="N18" s="10" t="s">
        <v>24</v>
      </c>
      <c r="O18" s="13"/>
    </row>
    <row r="19" spans="1:15" x14ac:dyDescent="0.2">
      <c r="A19" s="6">
        <v>342</v>
      </c>
      <c r="B19" s="6" t="s">
        <v>10</v>
      </c>
      <c r="C19" s="6" t="s">
        <v>15</v>
      </c>
      <c r="D19" s="6">
        <v>2</v>
      </c>
      <c r="E19" s="6" t="s">
        <v>12</v>
      </c>
      <c r="F19" s="6">
        <v>7</v>
      </c>
      <c r="G19" s="7">
        <v>0.68</v>
      </c>
      <c r="H19" s="7">
        <v>0.68</v>
      </c>
      <c r="I19" s="7">
        <v>17.22</v>
      </c>
      <c r="J19" s="7">
        <v>17.899999999999999</v>
      </c>
      <c r="K19" s="7">
        <f t="shared" si="3"/>
        <v>17.669999999999998</v>
      </c>
      <c r="L19" s="7">
        <f t="shared" si="3"/>
        <v>18.349999999999998</v>
      </c>
      <c r="M19" s="15">
        <f t="shared" si="1"/>
        <v>0</v>
      </c>
      <c r="N19" s="10" t="s">
        <v>24</v>
      </c>
      <c r="O19" s="13"/>
    </row>
    <row r="20" spans="1:15" x14ac:dyDescent="0.2">
      <c r="A20" s="6">
        <v>342</v>
      </c>
      <c r="B20" s="6" t="s">
        <v>10</v>
      </c>
      <c r="C20" s="6" t="s">
        <v>15</v>
      </c>
      <c r="D20" s="6">
        <v>2</v>
      </c>
      <c r="E20" s="6" t="s">
        <v>12</v>
      </c>
      <c r="F20" s="6" t="s">
        <v>13</v>
      </c>
      <c r="G20" s="7">
        <v>0.14000000000000001</v>
      </c>
      <c r="H20" s="7">
        <v>0.14000000000000001</v>
      </c>
      <c r="I20" s="7">
        <v>17.899999999999999</v>
      </c>
      <c r="J20" s="7">
        <v>18.04</v>
      </c>
      <c r="K20" s="7">
        <f t="shared" si="3"/>
        <v>18.349999999999998</v>
      </c>
      <c r="L20" s="7">
        <f t="shared" si="3"/>
        <v>18.489999999999998</v>
      </c>
      <c r="M20" s="15">
        <f t="shared" si="1"/>
        <v>0</v>
      </c>
      <c r="N20" s="10" t="s">
        <v>24</v>
      </c>
      <c r="O20" s="13"/>
    </row>
    <row r="21" spans="1:15" x14ac:dyDescent="0.2">
      <c r="A21" s="6">
        <v>342</v>
      </c>
      <c r="B21" s="6" t="s">
        <v>10</v>
      </c>
      <c r="C21" s="6" t="s">
        <v>14</v>
      </c>
      <c r="D21" s="6">
        <v>3</v>
      </c>
      <c r="E21" s="6" t="s">
        <v>12</v>
      </c>
      <c r="F21" s="6">
        <v>1</v>
      </c>
      <c r="G21" s="7">
        <v>1.5</v>
      </c>
      <c r="H21" s="7">
        <v>1.5</v>
      </c>
      <c r="I21" s="7">
        <v>16.3</v>
      </c>
      <c r="J21" s="7">
        <v>17.8</v>
      </c>
      <c r="K21" s="7">
        <f>I21+2.55</f>
        <v>18.850000000000001</v>
      </c>
      <c r="L21" s="7">
        <f>J21+2.55</f>
        <v>20.350000000000001</v>
      </c>
      <c r="M21" s="8">
        <f t="shared" si="1"/>
        <v>0.36000000000000298</v>
      </c>
      <c r="N21" s="10" t="s">
        <v>24</v>
      </c>
      <c r="O21" s="13"/>
    </row>
    <row r="22" spans="1:15" x14ac:dyDescent="0.2">
      <c r="A22" s="6">
        <v>342</v>
      </c>
      <c r="B22" s="6" t="s">
        <v>10</v>
      </c>
      <c r="C22" s="6" t="s">
        <v>14</v>
      </c>
      <c r="D22" s="6">
        <v>3</v>
      </c>
      <c r="E22" s="6" t="s">
        <v>12</v>
      </c>
      <c r="F22" s="6">
        <v>2</v>
      </c>
      <c r="G22" s="7">
        <v>1.5</v>
      </c>
      <c r="H22" s="7">
        <v>1.5</v>
      </c>
      <c r="I22" s="7">
        <v>17.8</v>
      </c>
      <c r="J22" s="7">
        <v>19.3</v>
      </c>
      <c r="K22" s="7">
        <f t="shared" ref="K22:L28" si="4">I22+2.55</f>
        <v>20.350000000000001</v>
      </c>
      <c r="L22" s="7">
        <f t="shared" si="4"/>
        <v>21.85</v>
      </c>
      <c r="M22" s="15">
        <f t="shared" si="1"/>
        <v>0</v>
      </c>
      <c r="N22" s="10" t="s">
        <v>24</v>
      </c>
      <c r="O22" s="13"/>
    </row>
    <row r="23" spans="1:15" x14ac:dyDescent="0.2">
      <c r="A23" s="6">
        <v>342</v>
      </c>
      <c r="B23" s="6" t="s">
        <v>10</v>
      </c>
      <c r="C23" s="6" t="s">
        <v>14</v>
      </c>
      <c r="D23" s="6">
        <v>3</v>
      </c>
      <c r="E23" s="6" t="s">
        <v>12</v>
      </c>
      <c r="F23" s="6">
        <v>3</v>
      </c>
      <c r="G23" s="7">
        <v>1.5</v>
      </c>
      <c r="H23" s="7">
        <v>1.5</v>
      </c>
      <c r="I23" s="7">
        <v>19.3</v>
      </c>
      <c r="J23" s="7">
        <v>20.8</v>
      </c>
      <c r="K23" s="7">
        <f t="shared" si="4"/>
        <v>21.85</v>
      </c>
      <c r="L23" s="7">
        <f t="shared" si="4"/>
        <v>23.35</v>
      </c>
      <c r="M23" s="15">
        <f t="shared" si="1"/>
        <v>0</v>
      </c>
      <c r="N23" s="10" t="s">
        <v>24</v>
      </c>
      <c r="O23" s="13"/>
    </row>
    <row r="24" spans="1:15" x14ac:dyDescent="0.2">
      <c r="A24" s="6">
        <v>342</v>
      </c>
      <c r="B24" s="6" t="s">
        <v>10</v>
      </c>
      <c r="C24" s="6" t="s">
        <v>14</v>
      </c>
      <c r="D24" s="6">
        <v>3</v>
      </c>
      <c r="E24" s="6" t="s">
        <v>12</v>
      </c>
      <c r="F24" s="6">
        <v>4</v>
      </c>
      <c r="G24" s="7">
        <v>1.5</v>
      </c>
      <c r="H24" s="7">
        <v>1.5</v>
      </c>
      <c r="I24" s="7">
        <v>20.8</v>
      </c>
      <c r="J24" s="7">
        <v>22.3</v>
      </c>
      <c r="K24" s="7">
        <f t="shared" si="4"/>
        <v>23.35</v>
      </c>
      <c r="L24" s="7">
        <f t="shared" si="4"/>
        <v>24.85</v>
      </c>
      <c r="M24" s="15">
        <f t="shared" si="1"/>
        <v>0</v>
      </c>
      <c r="N24" s="10" t="s">
        <v>24</v>
      </c>
      <c r="O24" s="13"/>
    </row>
    <row r="25" spans="1:15" x14ac:dyDescent="0.2">
      <c r="A25" s="6">
        <v>342</v>
      </c>
      <c r="B25" s="6" t="s">
        <v>10</v>
      </c>
      <c r="C25" s="6" t="s">
        <v>14</v>
      </c>
      <c r="D25" s="6">
        <v>3</v>
      </c>
      <c r="E25" s="6" t="s">
        <v>12</v>
      </c>
      <c r="F25" s="6">
        <v>5</v>
      </c>
      <c r="G25" s="7">
        <v>1.5</v>
      </c>
      <c r="H25" s="7">
        <v>1.5</v>
      </c>
      <c r="I25" s="7">
        <v>22.3</v>
      </c>
      <c r="J25" s="7">
        <v>23.8</v>
      </c>
      <c r="K25" s="7">
        <f t="shared" si="4"/>
        <v>24.85</v>
      </c>
      <c r="L25" s="7">
        <f t="shared" si="4"/>
        <v>26.35</v>
      </c>
      <c r="M25" s="15">
        <f t="shared" si="1"/>
        <v>0</v>
      </c>
      <c r="N25" s="10" t="s">
        <v>24</v>
      </c>
      <c r="O25" s="13"/>
    </row>
    <row r="26" spans="1:15" x14ac:dyDescent="0.2">
      <c r="A26" s="6">
        <v>342</v>
      </c>
      <c r="B26" s="6" t="s">
        <v>10</v>
      </c>
      <c r="C26" s="6" t="s">
        <v>14</v>
      </c>
      <c r="D26" s="6">
        <v>3</v>
      </c>
      <c r="E26" s="6" t="s">
        <v>12</v>
      </c>
      <c r="F26" s="6">
        <v>6</v>
      </c>
      <c r="G26" s="7">
        <v>1</v>
      </c>
      <c r="H26" s="7">
        <v>1</v>
      </c>
      <c r="I26" s="7">
        <v>23.8</v>
      </c>
      <c r="J26" s="7">
        <v>24.8</v>
      </c>
      <c r="K26" s="7">
        <f t="shared" si="4"/>
        <v>26.35</v>
      </c>
      <c r="L26" s="7">
        <f t="shared" si="4"/>
        <v>27.35</v>
      </c>
      <c r="M26" s="15">
        <f t="shared" si="1"/>
        <v>0</v>
      </c>
      <c r="N26" s="10" t="s">
        <v>24</v>
      </c>
      <c r="O26" s="13"/>
    </row>
    <row r="27" spans="1:15" x14ac:dyDescent="0.2">
      <c r="A27" s="6">
        <v>342</v>
      </c>
      <c r="B27" s="6" t="s">
        <v>10</v>
      </c>
      <c r="C27" s="6" t="s">
        <v>14</v>
      </c>
      <c r="D27" s="6">
        <v>3</v>
      </c>
      <c r="E27" s="6" t="s">
        <v>12</v>
      </c>
      <c r="F27" s="6">
        <v>7</v>
      </c>
      <c r="G27" s="7">
        <v>0.55000000000000004</v>
      </c>
      <c r="H27" s="7">
        <v>0.55000000000000004</v>
      </c>
      <c r="I27" s="7">
        <v>24.8</v>
      </c>
      <c r="J27" s="7">
        <v>25.35</v>
      </c>
      <c r="K27" s="7">
        <f t="shared" si="4"/>
        <v>27.35</v>
      </c>
      <c r="L27" s="7">
        <f t="shared" si="4"/>
        <v>27.900000000000002</v>
      </c>
      <c r="M27" s="15">
        <f t="shared" si="1"/>
        <v>0</v>
      </c>
      <c r="N27" s="10" t="s">
        <v>24</v>
      </c>
      <c r="O27" s="13"/>
    </row>
    <row r="28" spans="1:15" x14ac:dyDescent="0.2">
      <c r="A28" s="6">
        <v>342</v>
      </c>
      <c r="B28" s="6" t="s">
        <v>10</v>
      </c>
      <c r="C28" s="6" t="s">
        <v>14</v>
      </c>
      <c r="D28" s="6">
        <v>3</v>
      </c>
      <c r="E28" s="6" t="s">
        <v>12</v>
      </c>
      <c r="F28" s="6" t="s">
        <v>13</v>
      </c>
      <c r="G28" s="7">
        <v>0.2</v>
      </c>
      <c r="H28" s="7">
        <v>0.2</v>
      </c>
      <c r="I28" s="7">
        <v>25.35</v>
      </c>
      <c r="J28" s="7">
        <v>25.55</v>
      </c>
      <c r="K28" s="7">
        <f t="shared" si="4"/>
        <v>27.900000000000002</v>
      </c>
      <c r="L28" s="7">
        <f t="shared" si="4"/>
        <v>28.1</v>
      </c>
      <c r="M28" s="15">
        <f t="shared" si="1"/>
        <v>0</v>
      </c>
      <c r="N28" s="10" t="s">
        <v>24</v>
      </c>
      <c r="O28" s="13"/>
    </row>
    <row r="29" spans="1:15" x14ac:dyDescent="0.2">
      <c r="A29" s="6">
        <v>342</v>
      </c>
      <c r="B29" s="6" t="s">
        <v>10</v>
      </c>
      <c r="C29" s="6" t="s">
        <v>15</v>
      </c>
      <c r="D29" s="6">
        <v>3</v>
      </c>
      <c r="E29" s="6" t="s">
        <v>12</v>
      </c>
      <c r="F29" s="6">
        <v>7</v>
      </c>
      <c r="G29" s="7">
        <v>0.73</v>
      </c>
      <c r="H29" s="7">
        <v>0.73</v>
      </c>
      <c r="I29" s="7">
        <v>26.41</v>
      </c>
      <c r="J29" s="7">
        <v>27.14</v>
      </c>
      <c r="K29" s="7">
        <f>I29+0.95</f>
        <v>27.36</v>
      </c>
      <c r="L29" s="7">
        <f>J29+0.95</f>
        <v>28.09</v>
      </c>
      <c r="M29" s="15">
        <f t="shared" si="1"/>
        <v>-0.74000000000000199</v>
      </c>
      <c r="N29" s="10" t="s">
        <v>24</v>
      </c>
      <c r="O29" s="13"/>
    </row>
    <row r="30" spans="1:15" x14ac:dyDescent="0.2">
      <c r="A30" s="6">
        <v>342</v>
      </c>
      <c r="B30" s="6" t="s">
        <v>10</v>
      </c>
      <c r="C30" s="6" t="s">
        <v>15</v>
      </c>
      <c r="D30" s="6">
        <v>5</v>
      </c>
      <c r="E30" s="6" t="s">
        <v>12</v>
      </c>
      <c r="F30" s="6">
        <v>1</v>
      </c>
      <c r="G30" s="7">
        <v>1.5</v>
      </c>
      <c r="H30" s="7">
        <v>1.5</v>
      </c>
      <c r="I30" s="7">
        <v>30.4</v>
      </c>
      <c r="J30" s="7">
        <v>31.9</v>
      </c>
      <c r="K30" s="7">
        <f>I30-0.55</f>
        <v>29.849999999999998</v>
      </c>
      <c r="L30" s="7">
        <f>J30-0.55</f>
        <v>31.349999999999998</v>
      </c>
      <c r="M30" s="8">
        <f t="shared" si="1"/>
        <v>1.759999999999998</v>
      </c>
      <c r="N30" s="10" t="s">
        <v>24</v>
      </c>
      <c r="O30" s="13"/>
    </row>
    <row r="31" spans="1:15" x14ac:dyDescent="0.2">
      <c r="A31" s="6">
        <v>342</v>
      </c>
      <c r="B31" s="6" t="s">
        <v>10</v>
      </c>
      <c r="C31" s="6" t="s">
        <v>15</v>
      </c>
      <c r="D31" s="6">
        <v>5</v>
      </c>
      <c r="E31" s="6" t="s">
        <v>12</v>
      </c>
      <c r="F31" s="6">
        <v>2</v>
      </c>
      <c r="G31" s="7">
        <v>1.5</v>
      </c>
      <c r="H31" s="7">
        <v>1.5</v>
      </c>
      <c r="I31" s="7">
        <v>31.9</v>
      </c>
      <c r="J31" s="7">
        <v>33.4</v>
      </c>
      <c r="K31" s="7">
        <f>I31-0.55</f>
        <v>31.349999999999998</v>
      </c>
      <c r="L31" s="7">
        <f>J31-0.55</f>
        <v>32.85</v>
      </c>
      <c r="M31" s="15">
        <f t="shared" si="1"/>
        <v>0</v>
      </c>
      <c r="N31" s="10" t="s">
        <v>24</v>
      </c>
      <c r="O31" s="13"/>
    </row>
    <row r="32" spans="1:15" x14ac:dyDescent="0.2">
      <c r="A32" s="6">
        <v>342</v>
      </c>
      <c r="B32" s="6" t="s">
        <v>10</v>
      </c>
      <c r="C32" s="6" t="s">
        <v>14</v>
      </c>
      <c r="D32" s="6">
        <v>4</v>
      </c>
      <c r="E32" s="6" t="s">
        <v>12</v>
      </c>
      <c r="F32" s="6">
        <v>4</v>
      </c>
      <c r="G32" s="7">
        <v>1.5</v>
      </c>
      <c r="H32" s="7">
        <v>1.5</v>
      </c>
      <c r="I32" s="7">
        <v>30.3</v>
      </c>
      <c r="J32" s="7">
        <v>31.8</v>
      </c>
      <c r="K32" s="7">
        <f>I32+2.55</f>
        <v>32.85</v>
      </c>
      <c r="L32" s="7">
        <f>J32+2.55</f>
        <v>34.35</v>
      </c>
      <c r="M32" s="15">
        <f t="shared" si="1"/>
        <v>0</v>
      </c>
      <c r="N32" s="10" t="s">
        <v>24</v>
      </c>
      <c r="O32" s="13"/>
    </row>
    <row r="33" spans="1:15" x14ac:dyDescent="0.2">
      <c r="A33" s="6">
        <v>342</v>
      </c>
      <c r="B33" s="6" t="s">
        <v>10</v>
      </c>
      <c r="C33" s="6" t="s">
        <v>14</v>
      </c>
      <c r="D33" s="6">
        <v>4</v>
      </c>
      <c r="E33" s="6" t="s">
        <v>12</v>
      </c>
      <c r="F33" s="6">
        <v>5</v>
      </c>
      <c r="G33" s="7">
        <v>1.5</v>
      </c>
      <c r="H33" s="7">
        <v>1.5</v>
      </c>
      <c r="I33" s="7">
        <v>31.8</v>
      </c>
      <c r="J33" s="7">
        <v>33.299999999999997</v>
      </c>
      <c r="K33" s="7">
        <f t="shared" ref="K33:L36" si="5">I33+2.55</f>
        <v>34.35</v>
      </c>
      <c r="L33" s="7">
        <f t="shared" si="5"/>
        <v>35.849999999999994</v>
      </c>
      <c r="M33" s="15">
        <f t="shared" si="1"/>
        <v>0</v>
      </c>
      <c r="N33" s="10" t="s">
        <v>24</v>
      </c>
      <c r="O33" s="13"/>
    </row>
    <row r="34" spans="1:15" x14ac:dyDescent="0.2">
      <c r="A34" s="6">
        <v>342</v>
      </c>
      <c r="B34" s="6" t="s">
        <v>10</v>
      </c>
      <c r="C34" s="6" t="s">
        <v>14</v>
      </c>
      <c r="D34" s="6">
        <v>4</v>
      </c>
      <c r="E34" s="6" t="s">
        <v>12</v>
      </c>
      <c r="F34" s="6">
        <v>6</v>
      </c>
      <c r="G34" s="7">
        <v>1.2</v>
      </c>
      <c r="H34" s="7">
        <v>1.2</v>
      </c>
      <c r="I34" s="7">
        <v>33.299999999999997</v>
      </c>
      <c r="J34" s="7">
        <v>34.5</v>
      </c>
      <c r="K34" s="7">
        <f t="shared" si="5"/>
        <v>35.849999999999994</v>
      </c>
      <c r="L34" s="7">
        <f t="shared" si="5"/>
        <v>37.049999999999997</v>
      </c>
      <c r="M34" s="15">
        <f t="shared" si="1"/>
        <v>0</v>
      </c>
      <c r="N34" s="10" t="s">
        <v>24</v>
      </c>
      <c r="O34" s="13"/>
    </row>
    <row r="35" spans="1:15" x14ac:dyDescent="0.2">
      <c r="A35" s="6">
        <v>342</v>
      </c>
      <c r="B35" s="6" t="s">
        <v>10</v>
      </c>
      <c r="C35" s="6" t="s">
        <v>14</v>
      </c>
      <c r="D35" s="6">
        <v>4</v>
      </c>
      <c r="E35" s="6" t="s">
        <v>12</v>
      </c>
      <c r="F35" s="6">
        <v>7</v>
      </c>
      <c r="G35" s="7">
        <v>0.56000000000000005</v>
      </c>
      <c r="H35" s="7">
        <v>0.56000000000000005</v>
      </c>
      <c r="I35" s="7">
        <v>34.5</v>
      </c>
      <c r="J35" s="7">
        <v>35.06</v>
      </c>
      <c r="K35" s="7">
        <f t="shared" si="5"/>
        <v>37.049999999999997</v>
      </c>
      <c r="L35" s="7">
        <f t="shared" si="5"/>
        <v>37.61</v>
      </c>
      <c r="M35" s="15">
        <f t="shared" si="1"/>
        <v>0</v>
      </c>
      <c r="N35" s="10" t="s">
        <v>24</v>
      </c>
      <c r="O35" s="13"/>
    </row>
    <row r="36" spans="1:15" x14ac:dyDescent="0.2">
      <c r="A36" s="6">
        <v>342</v>
      </c>
      <c r="B36" s="6" t="s">
        <v>10</v>
      </c>
      <c r="C36" s="6" t="s">
        <v>14</v>
      </c>
      <c r="D36" s="6">
        <v>4</v>
      </c>
      <c r="E36" s="6" t="s">
        <v>12</v>
      </c>
      <c r="F36" s="6" t="s">
        <v>13</v>
      </c>
      <c r="G36" s="7">
        <v>0.24</v>
      </c>
      <c r="H36" s="7">
        <v>0.24</v>
      </c>
      <c r="I36" s="7">
        <v>35.06</v>
      </c>
      <c r="J36" s="7">
        <v>35.299999999999997</v>
      </c>
      <c r="K36" s="7">
        <f t="shared" si="5"/>
        <v>37.61</v>
      </c>
      <c r="L36" s="7">
        <f t="shared" si="5"/>
        <v>37.849999999999994</v>
      </c>
      <c r="M36" s="15">
        <f t="shared" si="1"/>
        <v>0</v>
      </c>
      <c r="N36" s="10" t="s">
        <v>24</v>
      </c>
      <c r="O36" s="13"/>
    </row>
    <row r="37" spans="1:15" x14ac:dyDescent="0.2">
      <c r="A37" s="6">
        <v>342</v>
      </c>
      <c r="B37" s="6" t="s">
        <v>10</v>
      </c>
      <c r="C37" s="6" t="s">
        <v>15</v>
      </c>
      <c r="D37" s="6">
        <v>5</v>
      </c>
      <c r="E37" s="6" t="s">
        <v>12</v>
      </c>
      <c r="F37" s="6">
        <v>6</v>
      </c>
      <c r="G37" s="7">
        <v>1.01</v>
      </c>
      <c r="H37" s="7">
        <v>1.01</v>
      </c>
      <c r="I37" s="7">
        <v>37.9</v>
      </c>
      <c r="J37" s="7">
        <v>38.909999999999997</v>
      </c>
      <c r="K37" s="7">
        <f>I37-0.55</f>
        <v>37.35</v>
      </c>
      <c r="L37" s="7">
        <f>J37-0.55</f>
        <v>38.36</v>
      </c>
      <c r="M37" s="15">
        <f t="shared" si="1"/>
        <v>-0.49999999999999289</v>
      </c>
      <c r="N37" s="10" t="s">
        <v>24</v>
      </c>
      <c r="O37" s="13"/>
    </row>
    <row r="38" spans="1:15" x14ac:dyDescent="0.2">
      <c r="A38" s="6">
        <v>342</v>
      </c>
      <c r="B38" s="6" t="s">
        <v>10</v>
      </c>
      <c r="C38" s="6" t="s">
        <v>15</v>
      </c>
      <c r="D38" s="6">
        <v>5</v>
      </c>
      <c r="E38" s="6" t="s">
        <v>12</v>
      </c>
      <c r="F38" s="6">
        <v>7</v>
      </c>
      <c r="G38" s="7">
        <v>0.92</v>
      </c>
      <c r="H38" s="7">
        <v>0.92</v>
      </c>
      <c r="I38" s="7">
        <v>38.909999999999997</v>
      </c>
      <c r="J38" s="7">
        <v>39.83</v>
      </c>
      <c r="K38" s="7">
        <f>I38-0.55</f>
        <v>38.36</v>
      </c>
      <c r="L38" s="7">
        <f>J38-0.55</f>
        <v>39.28</v>
      </c>
      <c r="M38" s="15">
        <f t="shared" si="1"/>
        <v>0</v>
      </c>
      <c r="N38" s="10" t="s">
        <v>24</v>
      </c>
      <c r="O38" s="13"/>
    </row>
    <row r="39" spans="1:15" x14ac:dyDescent="0.2">
      <c r="A39" s="6">
        <v>342</v>
      </c>
      <c r="B39" s="6" t="s">
        <v>10</v>
      </c>
      <c r="C39" s="6" t="s">
        <v>11</v>
      </c>
      <c r="D39" s="6">
        <v>5</v>
      </c>
      <c r="E39" s="6" t="s">
        <v>12</v>
      </c>
      <c r="F39" s="6">
        <v>7</v>
      </c>
      <c r="G39" s="7">
        <v>0.6</v>
      </c>
      <c r="H39" s="7">
        <v>0.6</v>
      </c>
      <c r="I39" s="7">
        <v>38.700000000000003</v>
      </c>
      <c r="J39" s="7">
        <v>39.299999999999997</v>
      </c>
      <c r="K39" s="7">
        <f>I39+1.65</f>
        <v>40.35</v>
      </c>
      <c r="L39" s="7">
        <f>J39+1.65</f>
        <v>40.949999999999996</v>
      </c>
      <c r="M39" s="8">
        <f t="shared" si="1"/>
        <v>1.0700000000000003</v>
      </c>
      <c r="N39" s="10" t="s">
        <v>24</v>
      </c>
      <c r="O39" s="13"/>
    </row>
    <row r="40" spans="1:15" x14ac:dyDescent="0.2">
      <c r="A40" s="6">
        <v>342</v>
      </c>
      <c r="B40" s="6" t="s">
        <v>10</v>
      </c>
      <c r="C40" s="6" t="s">
        <v>11</v>
      </c>
      <c r="D40" s="6">
        <v>5</v>
      </c>
      <c r="E40" s="6" t="s">
        <v>12</v>
      </c>
      <c r="F40" s="6" t="s">
        <v>13</v>
      </c>
      <c r="G40" s="7">
        <v>0.3</v>
      </c>
      <c r="H40" s="7">
        <v>0.3</v>
      </c>
      <c r="I40" s="7">
        <v>39.299999999999997</v>
      </c>
      <c r="J40" s="7">
        <v>39.6</v>
      </c>
      <c r="K40" s="7">
        <f>I40+1.65</f>
        <v>40.949999999999996</v>
      </c>
      <c r="L40" s="7">
        <f>J40+1.65</f>
        <v>41.25</v>
      </c>
      <c r="M40" s="15">
        <f t="shared" si="1"/>
        <v>0</v>
      </c>
      <c r="N40" s="10" t="s">
        <v>24</v>
      </c>
      <c r="O40" s="13"/>
    </row>
    <row r="41" spans="1:15" x14ac:dyDescent="0.2">
      <c r="A41" s="6">
        <v>342</v>
      </c>
      <c r="B41" s="6" t="s">
        <v>10</v>
      </c>
      <c r="C41" s="6" t="s">
        <v>15</v>
      </c>
      <c r="D41" s="6">
        <v>6</v>
      </c>
      <c r="E41" s="6" t="s">
        <v>12</v>
      </c>
      <c r="F41" s="6">
        <v>1</v>
      </c>
      <c r="G41" s="7">
        <v>1.5</v>
      </c>
      <c r="H41" s="7">
        <v>1.5</v>
      </c>
      <c r="I41" s="7">
        <v>39.9</v>
      </c>
      <c r="J41" s="7">
        <v>41.4</v>
      </c>
      <c r="K41" s="7">
        <f t="shared" ref="K41:L46" si="6">I41+4.23</f>
        <v>44.129999999999995</v>
      </c>
      <c r="L41" s="7">
        <f t="shared" si="6"/>
        <v>45.629999999999995</v>
      </c>
      <c r="M41" s="8">
        <f t="shared" si="1"/>
        <v>2.8799999999999955</v>
      </c>
      <c r="N41" s="10" t="s">
        <v>24</v>
      </c>
      <c r="O41" s="13"/>
    </row>
    <row r="42" spans="1:15" x14ac:dyDescent="0.2">
      <c r="A42" s="6">
        <v>342</v>
      </c>
      <c r="B42" s="6" t="s">
        <v>10</v>
      </c>
      <c r="C42" s="6" t="s">
        <v>15</v>
      </c>
      <c r="D42" s="6">
        <v>6</v>
      </c>
      <c r="E42" s="6" t="s">
        <v>12</v>
      </c>
      <c r="F42" s="6">
        <v>2</v>
      </c>
      <c r="G42" s="7">
        <v>1.5</v>
      </c>
      <c r="H42" s="7">
        <v>1.5</v>
      </c>
      <c r="I42" s="7">
        <v>41.4</v>
      </c>
      <c r="J42" s="7">
        <v>42.9</v>
      </c>
      <c r="K42" s="7">
        <f t="shared" si="6"/>
        <v>45.629999999999995</v>
      </c>
      <c r="L42" s="7">
        <f t="shared" si="6"/>
        <v>47.129999999999995</v>
      </c>
      <c r="M42" s="15">
        <f t="shared" si="1"/>
        <v>0</v>
      </c>
      <c r="N42" s="10" t="s">
        <v>24</v>
      </c>
      <c r="O42" s="13"/>
    </row>
    <row r="43" spans="1:15" x14ac:dyDescent="0.2">
      <c r="A43" s="6">
        <v>342</v>
      </c>
      <c r="B43" s="6" t="s">
        <v>10</v>
      </c>
      <c r="C43" s="6" t="s">
        <v>15</v>
      </c>
      <c r="D43" s="6">
        <v>6</v>
      </c>
      <c r="E43" s="6" t="s">
        <v>12</v>
      </c>
      <c r="F43" s="6">
        <v>3</v>
      </c>
      <c r="G43" s="7">
        <v>1.5</v>
      </c>
      <c r="H43" s="7">
        <v>1.5</v>
      </c>
      <c r="I43" s="7">
        <v>42.9</v>
      </c>
      <c r="J43" s="7">
        <v>44.4</v>
      </c>
      <c r="K43" s="7">
        <f t="shared" si="6"/>
        <v>47.129999999999995</v>
      </c>
      <c r="L43" s="7">
        <f t="shared" si="6"/>
        <v>48.629999999999995</v>
      </c>
      <c r="M43" s="15">
        <f t="shared" si="1"/>
        <v>0</v>
      </c>
      <c r="N43" s="10" t="s">
        <v>24</v>
      </c>
      <c r="O43" s="13"/>
    </row>
    <row r="44" spans="1:15" x14ac:dyDescent="0.2">
      <c r="A44" s="6">
        <v>342</v>
      </c>
      <c r="B44" s="6" t="s">
        <v>10</v>
      </c>
      <c r="C44" s="6" t="s">
        <v>15</v>
      </c>
      <c r="D44" s="6">
        <v>6</v>
      </c>
      <c r="E44" s="6" t="s">
        <v>12</v>
      </c>
      <c r="F44" s="6">
        <v>4</v>
      </c>
      <c r="G44" s="7">
        <v>1.5</v>
      </c>
      <c r="H44" s="7">
        <v>1.5</v>
      </c>
      <c r="I44" s="7">
        <v>44.4</v>
      </c>
      <c r="J44" s="7">
        <v>45.9</v>
      </c>
      <c r="K44" s="7">
        <f t="shared" si="6"/>
        <v>48.629999999999995</v>
      </c>
      <c r="L44" s="7">
        <f t="shared" si="6"/>
        <v>50.129999999999995</v>
      </c>
      <c r="M44" s="15">
        <f t="shared" si="1"/>
        <v>0</v>
      </c>
      <c r="N44" s="10" t="s">
        <v>24</v>
      </c>
      <c r="O44" s="13"/>
    </row>
    <row r="45" spans="1:15" x14ac:dyDescent="0.2">
      <c r="A45" s="6">
        <v>342</v>
      </c>
      <c r="B45" s="6" t="s">
        <v>10</v>
      </c>
      <c r="C45" s="6" t="s">
        <v>15</v>
      </c>
      <c r="D45" s="6">
        <v>6</v>
      </c>
      <c r="E45" s="6" t="s">
        <v>12</v>
      </c>
      <c r="F45" s="6">
        <v>5</v>
      </c>
      <c r="G45" s="7">
        <v>1.5</v>
      </c>
      <c r="H45" s="7">
        <v>1.5</v>
      </c>
      <c r="I45" s="7">
        <v>45.9</v>
      </c>
      <c r="J45" s="7">
        <v>47.4</v>
      </c>
      <c r="K45" s="7">
        <f t="shared" si="6"/>
        <v>50.129999999999995</v>
      </c>
      <c r="L45" s="7">
        <f t="shared" si="6"/>
        <v>51.629999999999995</v>
      </c>
      <c r="M45" s="15">
        <f t="shared" si="1"/>
        <v>0</v>
      </c>
      <c r="N45" s="10" t="s">
        <v>24</v>
      </c>
      <c r="O45" s="13"/>
    </row>
    <row r="46" spans="1:15" x14ac:dyDescent="0.2">
      <c r="A46" s="6">
        <v>342</v>
      </c>
      <c r="B46" s="6" t="s">
        <v>10</v>
      </c>
      <c r="C46" s="6" t="s">
        <v>15</v>
      </c>
      <c r="D46" s="6">
        <v>6</v>
      </c>
      <c r="E46" s="6" t="s">
        <v>12</v>
      </c>
      <c r="F46" s="6">
        <v>6</v>
      </c>
      <c r="G46" s="7">
        <v>0.95</v>
      </c>
      <c r="H46" s="7">
        <v>0.95</v>
      </c>
      <c r="I46" s="7">
        <v>47.4</v>
      </c>
      <c r="J46" s="7">
        <v>48.35</v>
      </c>
      <c r="K46" s="7">
        <f t="shared" si="6"/>
        <v>51.629999999999995</v>
      </c>
      <c r="L46" s="7">
        <f t="shared" si="6"/>
        <v>52.58</v>
      </c>
      <c r="M46" s="15">
        <f t="shared" si="1"/>
        <v>0</v>
      </c>
      <c r="N46" s="10" t="s">
        <v>24</v>
      </c>
      <c r="O46" s="13"/>
    </row>
    <row r="47" spans="1:15" x14ac:dyDescent="0.2">
      <c r="A47" s="6">
        <v>342</v>
      </c>
      <c r="B47" s="6" t="s">
        <v>10</v>
      </c>
      <c r="C47" s="6" t="s">
        <v>11</v>
      </c>
      <c r="D47" s="6">
        <v>6</v>
      </c>
      <c r="E47" s="6" t="s">
        <v>12</v>
      </c>
      <c r="F47" s="6" t="s">
        <v>13</v>
      </c>
      <c r="G47" s="7">
        <v>0.25</v>
      </c>
      <c r="H47" s="7">
        <v>0.25</v>
      </c>
      <c r="I47" s="7">
        <v>48.25</v>
      </c>
      <c r="J47" s="7">
        <v>48.5</v>
      </c>
      <c r="K47" s="7">
        <f>I47+5.88</f>
        <v>54.13</v>
      </c>
      <c r="L47" s="7">
        <f>J47+5.88</f>
        <v>54.38</v>
      </c>
      <c r="M47" s="8">
        <f t="shared" si="1"/>
        <v>1.5500000000000043</v>
      </c>
      <c r="N47" s="10" t="s">
        <v>24</v>
      </c>
      <c r="O47" s="13"/>
    </row>
    <row r="48" spans="1:15" x14ac:dyDescent="0.2">
      <c r="A48" s="6">
        <v>342</v>
      </c>
      <c r="B48" s="6" t="s">
        <v>10</v>
      </c>
      <c r="C48" s="6" t="s">
        <v>15</v>
      </c>
      <c r="D48" s="6">
        <v>7</v>
      </c>
      <c r="E48" s="6" t="s">
        <v>12</v>
      </c>
      <c r="F48" s="6">
        <v>1</v>
      </c>
      <c r="G48" s="7">
        <v>1.5</v>
      </c>
      <c r="H48" s="7">
        <v>1.5</v>
      </c>
      <c r="I48" s="7">
        <v>49.4</v>
      </c>
      <c r="J48" s="7">
        <v>50.9</v>
      </c>
      <c r="K48" s="7">
        <f t="shared" ref="K48:L50" si="7">I48+5.57</f>
        <v>54.97</v>
      </c>
      <c r="L48" s="7">
        <f t="shared" si="7"/>
        <v>56.47</v>
      </c>
      <c r="M48" s="8">
        <f t="shared" si="1"/>
        <v>0.58999999999999631</v>
      </c>
      <c r="N48" s="10" t="s">
        <v>24</v>
      </c>
      <c r="O48" s="13"/>
    </row>
    <row r="49" spans="1:26" x14ac:dyDescent="0.2">
      <c r="A49" s="6">
        <v>342</v>
      </c>
      <c r="B49" s="6" t="s">
        <v>10</v>
      </c>
      <c r="C49" s="6" t="s">
        <v>15</v>
      </c>
      <c r="D49" s="6">
        <v>7</v>
      </c>
      <c r="E49" s="6" t="s">
        <v>12</v>
      </c>
      <c r="F49" s="6">
        <v>2</v>
      </c>
      <c r="G49" s="7">
        <v>1.5</v>
      </c>
      <c r="H49" s="7">
        <v>1.5</v>
      </c>
      <c r="I49" s="7">
        <v>50.9</v>
      </c>
      <c r="J49" s="7">
        <v>52.4</v>
      </c>
      <c r="K49" s="7">
        <f t="shared" si="7"/>
        <v>56.47</v>
      </c>
      <c r="L49" s="7">
        <f t="shared" si="7"/>
        <v>57.97</v>
      </c>
      <c r="M49" s="15">
        <f t="shared" si="1"/>
        <v>0</v>
      </c>
      <c r="N49" s="10" t="s">
        <v>24</v>
      </c>
      <c r="O49" s="13"/>
    </row>
    <row r="50" spans="1:26" x14ac:dyDescent="0.2">
      <c r="A50" s="6">
        <v>342</v>
      </c>
      <c r="B50" s="6" t="s">
        <v>10</v>
      </c>
      <c r="C50" s="6" t="s">
        <v>15</v>
      </c>
      <c r="D50" s="6">
        <v>7</v>
      </c>
      <c r="E50" s="6" t="s">
        <v>12</v>
      </c>
      <c r="F50" s="6">
        <v>3</v>
      </c>
      <c r="G50" s="7">
        <v>1.5</v>
      </c>
      <c r="H50" s="7">
        <v>1.5</v>
      </c>
      <c r="I50" s="7">
        <v>52.4</v>
      </c>
      <c r="J50" s="7">
        <v>53.9</v>
      </c>
      <c r="K50" s="7">
        <f t="shared" si="7"/>
        <v>57.97</v>
      </c>
      <c r="L50" s="7">
        <f t="shared" si="7"/>
        <v>59.47</v>
      </c>
      <c r="M50" s="15">
        <f t="shared" si="1"/>
        <v>0</v>
      </c>
      <c r="N50" s="10" t="s">
        <v>24</v>
      </c>
      <c r="O50" s="13"/>
    </row>
    <row r="51" spans="1:26" x14ac:dyDescent="0.2">
      <c r="A51" s="6">
        <v>342</v>
      </c>
      <c r="B51" s="6" t="s">
        <v>10</v>
      </c>
      <c r="C51" s="6" t="s">
        <v>14</v>
      </c>
      <c r="D51" s="6">
        <v>6</v>
      </c>
      <c r="E51" s="6" t="s">
        <v>12</v>
      </c>
      <c r="F51" s="6">
        <v>6</v>
      </c>
      <c r="G51" s="7">
        <v>1.5</v>
      </c>
      <c r="H51" s="7">
        <v>1.5</v>
      </c>
      <c r="I51" s="7">
        <v>52.3</v>
      </c>
      <c r="J51" s="7">
        <v>53.8</v>
      </c>
      <c r="K51" s="7">
        <f t="shared" ref="K51:L53" si="8">I51+8.39</f>
        <v>60.69</v>
      </c>
      <c r="L51" s="7">
        <f t="shared" si="8"/>
        <v>62.19</v>
      </c>
      <c r="M51" s="8">
        <f t="shared" si="1"/>
        <v>1.2199999999999989</v>
      </c>
      <c r="N51" s="10" t="s">
        <v>24</v>
      </c>
      <c r="O51" s="13"/>
    </row>
    <row r="52" spans="1:26" x14ac:dyDescent="0.2">
      <c r="A52" s="6">
        <v>342</v>
      </c>
      <c r="B52" s="6" t="s">
        <v>10</v>
      </c>
      <c r="C52" s="6" t="s">
        <v>14</v>
      </c>
      <c r="D52" s="6">
        <v>6</v>
      </c>
      <c r="E52" s="6" t="s">
        <v>12</v>
      </c>
      <c r="F52" s="6">
        <v>7</v>
      </c>
      <c r="G52" s="7">
        <v>0.64</v>
      </c>
      <c r="H52" s="7">
        <v>0.64</v>
      </c>
      <c r="I52" s="7">
        <v>53.8</v>
      </c>
      <c r="J52" s="7">
        <v>54.44</v>
      </c>
      <c r="K52" s="7">
        <f t="shared" si="8"/>
        <v>62.19</v>
      </c>
      <c r="L52" s="7">
        <f t="shared" si="8"/>
        <v>62.83</v>
      </c>
      <c r="M52" s="15">
        <f t="shared" si="1"/>
        <v>0</v>
      </c>
      <c r="N52" s="10" t="s">
        <v>24</v>
      </c>
      <c r="O52" s="13"/>
    </row>
    <row r="53" spans="1:26" x14ac:dyDescent="0.2">
      <c r="A53" s="6">
        <v>342</v>
      </c>
      <c r="B53" s="6" t="s">
        <v>10</v>
      </c>
      <c r="C53" s="6" t="s">
        <v>14</v>
      </c>
      <c r="D53" s="6">
        <v>6</v>
      </c>
      <c r="E53" s="6" t="s">
        <v>12</v>
      </c>
      <c r="F53" s="6" t="s">
        <v>13</v>
      </c>
      <c r="G53" s="7">
        <v>0.28000000000000003</v>
      </c>
      <c r="H53" s="7">
        <v>0.28000000000000003</v>
      </c>
      <c r="I53" s="7">
        <v>54.44</v>
      </c>
      <c r="J53" s="7">
        <v>54.72</v>
      </c>
      <c r="K53" s="7">
        <f t="shared" si="8"/>
        <v>62.83</v>
      </c>
      <c r="L53" s="7">
        <f t="shared" si="8"/>
        <v>63.11</v>
      </c>
      <c r="M53" s="15">
        <f t="shared" si="1"/>
        <v>0</v>
      </c>
      <c r="N53" s="10" t="s">
        <v>24</v>
      </c>
      <c r="O53" s="13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">
      <c r="A54" s="6">
        <v>342</v>
      </c>
      <c r="B54" s="6" t="s">
        <v>10</v>
      </c>
      <c r="C54" s="6" t="s">
        <v>15</v>
      </c>
      <c r="D54" s="6">
        <v>7</v>
      </c>
      <c r="E54" s="6" t="s">
        <v>12</v>
      </c>
      <c r="F54" s="6">
        <v>7</v>
      </c>
      <c r="G54" s="7">
        <v>0.7</v>
      </c>
      <c r="H54" s="7">
        <v>0.7</v>
      </c>
      <c r="I54" s="7">
        <v>58.4</v>
      </c>
      <c r="J54" s="7">
        <v>59.1</v>
      </c>
      <c r="K54" s="7">
        <f>I54+5.57</f>
        <v>63.97</v>
      </c>
      <c r="L54" s="7">
        <f>J54+5.57</f>
        <v>64.67</v>
      </c>
      <c r="M54" s="8">
        <f t="shared" si="1"/>
        <v>0.85999999999999943</v>
      </c>
      <c r="N54" s="10" t="s">
        <v>24</v>
      </c>
      <c r="O54" s="13"/>
    </row>
    <row r="55" spans="1:26" x14ac:dyDescent="0.2">
      <c r="A55" s="6">
        <v>342</v>
      </c>
      <c r="B55" s="6" t="s">
        <v>10</v>
      </c>
      <c r="C55" s="6" t="s">
        <v>15</v>
      </c>
      <c r="D55" s="6">
        <v>7</v>
      </c>
      <c r="E55" s="6" t="s">
        <v>12</v>
      </c>
      <c r="F55" s="6" t="s">
        <v>13</v>
      </c>
      <c r="G55" s="7">
        <v>0.26</v>
      </c>
      <c r="H55" s="7">
        <v>0.26</v>
      </c>
      <c r="I55" s="7">
        <v>59.1</v>
      </c>
      <c r="J55" s="7">
        <v>59.36</v>
      </c>
      <c r="K55" s="7">
        <f>I55+5.57</f>
        <v>64.67</v>
      </c>
      <c r="L55" s="7">
        <f>J55+5.57</f>
        <v>64.930000000000007</v>
      </c>
      <c r="M55" s="15">
        <f t="shared" si="1"/>
        <v>0</v>
      </c>
      <c r="N55" s="10" t="s">
        <v>24</v>
      </c>
      <c r="O55" s="13"/>
    </row>
    <row r="56" spans="1:26" x14ac:dyDescent="0.2">
      <c r="A56" s="6">
        <v>342</v>
      </c>
      <c r="B56" s="6" t="s">
        <v>10</v>
      </c>
      <c r="C56" s="6" t="s">
        <v>15</v>
      </c>
      <c r="D56" s="6">
        <v>8</v>
      </c>
      <c r="E56" s="6" t="s">
        <v>12</v>
      </c>
      <c r="F56" s="6">
        <v>1</v>
      </c>
      <c r="G56" s="7">
        <v>1.5</v>
      </c>
      <c r="H56" s="7">
        <v>1.5</v>
      </c>
      <c r="I56" s="7">
        <v>58.9</v>
      </c>
      <c r="J56" s="7">
        <v>60.4</v>
      </c>
      <c r="K56" s="7">
        <f>I56+6.82</f>
        <v>65.72</v>
      </c>
      <c r="L56" s="7">
        <f>J56+6.82</f>
        <v>67.22</v>
      </c>
      <c r="M56" s="8">
        <f t="shared" si="1"/>
        <v>0.78999999999999204</v>
      </c>
      <c r="N56" s="10" t="s">
        <v>24</v>
      </c>
      <c r="O56" s="13"/>
    </row>
    <row r="57" spans="1:26" x14ac:dyDescent="0.2">
      <c r="A57" s="6">
        <v>342</v>
      </c>
      <c r="B57" s="6" t="s">
        <v>10</v>
      </c>
      <c r="C57" s="6" t="s">
        <v>11</v>
      </c>
      <c r="D57" s="6">
        <v>7</v>
      </c>
      <c r="E57" s="6" t="s">
        <v>12</v>
      </c>
      <c r="F57" s="6">
        <v>1</v>
      </c>
      <c r="G57" s="7">
        <v>1.5</v>
      </c>
      <c r="H57" s="7">
        <v>1.5</v>
      </c>
      <c r="I57" s="7">
        <v>48.7</v>
      </c>
      <c r="J57" s="7">
        <v>50.2</v>
      </c>
      <c r="K57" s="7">
        <f>I57+18.27</f>
        <v>66.97</v>
      </c>
      <c r="L57" s="7">
        <f>J57+18.27</f>
        <v>68.47</v>
      </c>
      <c r="M57" s="15">
        <f t="shared" si="1"/>
        <v>-0.25</v>
      </c>
      <c r="N57" s="10" t="s">
        <v>24</v>
      </c>
      <c r="O57" s="13"/>
    </row>
    <row r="58" spans="1:26" x14ac:dyDescent="0.2">
      <c r="A58" s="6">
        <v>342</v>
      </c>
      <c r="B58" s="6" t="s">
        <v>10</v>
      </c>
      <c r="C58" s="6" t="s">
        <v>11</v>
      </c>
      <c r="D58" s="6">
        <v>7</v>
      </c>
      <c r="E58" s="6" t="s">
        <v>12</v>
      </c>
      <c r="F58" s="6">
        <v>2</v>
      </c>
      <c r="G58" s="7">
        <v>1.5</v>
      </c>
      <c r="H58" s="7">
        <v>1.5</v>
      </c>
      <c r="I58" s="7">
        <v>50.2</v>
      </c>
      <c r="J58" s="7">
        <v>51.7</v>
      </c>
      <c r="K58" s="7">
        <f>I58+18.27</f>
        <v>68.47</v>
      </c>
      <c r="L58" s="7">
        <f>J58+18.27</f>
        <v>69.97</v>
      </c>
      <c r="M58" s="15">
        <f t="shared" si="1"/>
        <v>0</v>
      </c>
      <c r="N58" s="10" t="s">
        <v>24</v>
      </c>
      <c r="O58" s="13"/>
    </row>
    <row r="59" spans="1:26" x14ac:dyDescent="0.2">
      <c r="A59" s="6">
        <v>342</v>
      </c>
      <c r="B59" s="6" t="s">
        <v>10</v>
      </c>
      <c r="C59" s="6" t="s">
        <v>14</v>
      </c>
      <c r="D59" s="6">
        <v>7</v>
      </c>
      <c r="E59" s="6" t="s">
        <v>12</v>
      </c>
      <c r="F59" s="6">
        <v>5</v>
      </c>
      <c r="G59" s="7">
        <v>1.5</v>
      </c>
      <c r="H59" s="7">
        <v>1.5</v>
      </c>
      <c r="I59" s="7">
        <v>60.3</v>
      </c>
      <c r="J59" s="7">
        <v>61.8</v>
      </c>
      <c r="K59" s="7">
        <f t="shared" ref="K59:L62" si="9">I59+8.74</f>
        <v>69.039999999999992</v>
      </c>
      <c r="L59" s="7">
        <f t="shared" si="9"/>
        <v>70.539999999999992</v>
      </c>
      <c r="M59" s="15">
        <f t="shared" si="1"/>
        <v>-0.93000000000000682</v>
      </c>
      <c r="N59" s="10" t="s">
        <v>24</v>
      </c>
      <c r="O59" s="13"/>
    </row>
    <row r="60" spans="1:26" x14ac:dyDescent="0.2">
      <c r="A60" s="6">
        <v>342</v>
      </c>
      <c r="B60" s="6" t="s">
        <v>10</v>
      </c>
      <c r="C60" s="6" t="s">
        <v>14</v>
      </c>
      <c r="D60" s="6">
        <v>7</v>
      </c>
      <c r="E60" s="6" t="s">
        <v>12</v>
      </c>
      <c r="F60" s="6">
        <v>6</v>
      </c>
      <c r="G60" s="7">
        <v>1.5</v>
      </c>
      <c r="H60" s="7">
        <v>1.5</v>
      </c>
      <c r="I60" s="7">
        <v>61.8</v>
      </c>
      <c r="J60" s="7">
        <v>63.3</v>
      </c>
      <c r="K60" s="7">
        <f t="shared" si="9"/>
        <v>70.539999999999992</v>
      </c>
      <c r="L60" s="7">
        <f t="shared" si="9"/>
        <v>72.039999999999992</v>
      </c>
      <c r="M60" s="15">
        <f t="shared" si="1"/>
        <v>0</v>
      </c>
      <c r="N60" s="10" t="s">
        <v>24</v>
      </c>
      <c r="O60" s="13"/>
    </row>
    <row r="61" spans="1:26" x14ac:dyDescent="0.2">
      <c r="A61" s="6">
        <v>342</v>
      </c>
      <c r="B61" s="6" t="s">
        <v>10</v>
      </c>
      <c r="C61" s="6" t="s">
        <v>14</v>
      </c>
      <c r="D61" s="6">
        <v>7</v>
      </c>
      <c r="E61" s="6" t="s">
        <v>12</v>
      </c>
      <c r="F61" s="6">
        <v>7</v>
      </c>
      <c r="G61" s="7">
        <v>0.63</v>
      </c>
      <c r="H61" s="7">
        <v>0.63</v>
      </c>
      <c r="I61" s="7">
        <v>63.3</v>
      </c>
      <c r="J61" s="7">
        <v>63.93</v>
      </c>
      <c r="K61" s="7">
        <f t="shared" si="9"/>
        <v>72.039999999999992</v>
      </c>
      <c r="L61" s="7">
        <f t="shared" si="9"/>
        <v>72.67</v>
      </c>
      <c r="M61" s="15">
        <f t="shared" si="1"/>
        <v>0</v>
      </c>
      <c r="N61" s="10" t="s">
        <v>24</v>
      </c>
      <c r="O61" s="13"/>
    </row>
    <row r="62" spans="1:26" x14ac:dyDescent="0.2">
      <c r="A62" s="6">
        <v>342</v>
      </c>
      <c r="B62" s="6" t="s">
        <v>10</v>
      </c>
      <c r="C62" s="6" t="s">
        <v>14</v>
      </c>
      <c r="D62" s="6">
        <v>7</v>
      </c>
      <c r="E62" s="6" t="s">
        <v>12</v>
      </c>
      <c r="F62" s="6" t="s">
        <v>13</v>
      </c>
      <c r="G62" s="7">
        <v>0.26</v>
      </c>
      <c r="H62" s="7">
        <v>0.26</v>
      </c>
      <c r="I62" s="7">
        <v>63.93</v>
      </c>
      <c r="J62" s="7">
        <v>64.19</v>
      </c>
      <c r="K62" s="7">
        <f t="shared" si="9"/>
        <v>72.67</v>
      </c>
      <c r="L62" s="7">
        <f t="shared" si="9"/>
        <v>72.929999999999993</v>
      </c>
      <c r="M62" s="15">
        <f t="shared" si="1"/>
        <v>0</v>
      </c>
      <c r="N62" s="10" t="s">
        <v>24</v>
      </c>
      <c r="O62" s="13"/>
    </row>
    <row r="63" spans="1:26" x14ac:dyDescent="0.2">
      <c r="A63" s="6">
        <v>342</v>
      </c>
      <c r="B63" s="6" t="s">
        <v>10</v>
      </c>
      <c r="C63" s="6" t="s">
        <v>11</v>
      </c>
      <c r="D63" s="6">
        <v>7</v>
      </c>
      <c r="E63" s="6" t="s">
        <v>12</v>
      </c>
      <c r="F63" s="6">
        <v>6</v>
      </c>
      <c r="G63" s="7">
        <v>1.5</v>
      </c>
      <c r="H63" s="7">
        <v>1.5</v>
      </c>
      <c r="I63" s="7">
        <v>56.2</v>
      </c>
      <c r="J63" s="7">
        <v>57.7</v>
      </c>
      <c r="K63" s="7">
        <f>I63+18.27</f>
        <v>74.47</v>
      </c>
      <c r="L63" s="7">
        <f>J63+18.27</f>
        <v>75.97</v>
      </c>
      <c r="M63" s="8">
        <f t="shared" si="1"/>
        <v>1.5400000000000063</v>
      </c>
      <c r="N63" s="10" t="s">
        <v>24</v>
      </c>
      <c r="O63" s="13"/>
    </row>
    <row r="64" spans="1:26" x14ac:dyDescent="0.2">
      <c r="A64" s="6">
        <v>342</v>
      </c>
      <c r="B64" s="6" t="s">
        <v>10</v>
      </c>
      <c r="C64" s="6" t="s">
        <v>11</v>
      </c>
      <c r="D64" s="6">
        <v>7</v>
      </c>
      <c r="E64" s="6" t="s">
        <v>12</v>
      </c>
      <c r="F64" s="6">
        <v>7</v>
      </c>
      <c r="G64" s="7">
        <v>0.6</v>
      </c>
      <c r="H64" s="7">
        <v>0.6</v>
      </c>
      <c r="I64" s="7">
        <v>57.7</v>
      </c>
      <c r="J64" s="7">
        <v>58.3</v>
      </c>
      <c r="K64" s="7">
        <f>I64+18.27</f>
        <v>75.97</v>
      </c>
      <c r="L64" s="7">
        <f>J64+18.27</f>
        <v>76.569999999999993</v>
      </c>
      <c r="M64" s="15">
        <f t="shared" si="1"/>
        <v>0</v>
      </c>
      <c r="N64" s="10" t="s">
        <v>24</v>
      </c>
      <c r="O64" s="13"/>
    </row>
    <row r="65" spans="1:15" x14ac:dyDescent="0.2">
      <c r="A65" s="6">
        <v>342</v>
      </c>
      <c r="B65" s="6" t="s">
        <v>10</v>
      </c>
      <c r="C65" s="6" t="s">
        <v>14</v>
      </c>
      <c r="D65" s="6">
        <v>8</v>
      </c>
      <c r="E65" s="6" t="s">
        <v>12</v>
      </c>
      <c r="F65" s="6">
        <v>4</v>
      </c>
      <c r="G65" s="7">
        <v>1.5</v>
      </c>
      <c r="H65" s="7">
        <v>1.5</v>
      </c>
      <c r="I65" s="7">
        <v>68.3</v>
      </c>
      <c r="J65" s="7">
        <v>69.8</v>
      </c>
      <c r="K65" s="7">
        <f>I65+9.43</f>
        <v>77.72999999999999</v>
      </c>
      <c r="L65" s="7">
        <f>J65+9.43</f>
        <v>79.22999999999999</v>
      </c>
      <c r="M65" s="8">
        <f t="shared" si="1"/>
        <v>1.1599999999999966</v>
      </c>
      <c r="N65" s="10" t="s">
        <v>24</v>
      </c>
      <c r="O65" s="13"/>
    </row>
    <row r="66" spans="1:15" x14ac:dyDescent="0.2">
      <c r="A66" s="6">
        <v>342</v>
      </c>
      <c r="B66" s="6" t="s">
        <v>10</v>
      </c>
      <c r="C66" s="6" t="s">
        <v>14</v>
      </c>
      <c r="D66" s="6">
        <v>8</v>
      </c>
      <c r="E66" s="6" t="s">
        <v>12</v>
      </c>
      <c r="F66" s="6">
        <v>5</v>
      </c>
      <c r="G66" s="7">
        <v>1.5</v>
      </c>
      <c r="H66" s="7">
        <v>1.5</v>
      </c>
      <c r="I66" s="7">
        <v>69.8</v>
      </c>
      <c r="J66" s="7">
        <v>71.3</v>
      </c>
      <c r="K66" s="7">
        <f t="shared" ref="K66:L69" si="10">I66+9.43</f>
        <v>79.22999999999999</v>
      </c>
      <c r="L66" s="7">
        <f t="shared" si="10"/>
        <v>80.72999999999999</v>
      </c>
      <c r="M66" s="15">
        <f t="shared" si="1"/>
        <v>0</v>
      </c>
      <c r="N66" s="10" t="s">
        <v>24</v>
      </c>
      <c r="O66" s="13"/>
    </row>
    <row r="67" spans="1:15" x14ac:dyDescent="0.2">
      <c r="A67" s="6">
        <v>342</v>
      </c>
      <c r="B67" s="6" t="s">
        <v>10</v>
      </c>
      <c r="C67" s="6" t="s">
        <v>14</v>
      </c>
      <c r="D67" s="6">
        <v>8</v>
      </c>
      <c r="E67" s="6" t="s">
        <v>12</v>
      </c>
      <c r="F67" s="6">
        <v>6</v>
      </c>
      <c r="G67" s="7">
        <v>1.5</v>
      </c>
      <c r="H67" s="7">
        <v>1.5</v>
      </c>
      <c r="I67" s="7">
        <v>71.3</v>
      </c>
      <c r="J67" s="7">
        <v>72.8</v>
      </c>
      <c r="K67" s="7">
        <f t="shared" si="10"/>
        <v>80.72999999999999</v>
      </c>
      <c r="L67" s="7">
        <f t="shared" si="10"/>
        <v>82.22999999999999</v>
      </c>
      <c r="M67" s="15">
        <f t="shared" si="1"/>
        <v>0</v>
      </c>
      <c r="N67" s="10" t="s">
        <v>24</v>
      </c>
      <c r="O67" s="13"/>
    </row>
    <row r="68" spans="1:15" x14ac:dyDescent="0.2">
      <c r="A68" s="6">
        <v>342</v>
      </c>
      <c r="B68" s="6" t="s">
        <v>10</v>
      </c>
      <c r="C68" s="6" t="s">
        <v>14</v>
      </c>
      <c r="D68" s="6">
        <v>8</v>
      </c>
      <c r="E68" s="6" t="s">
        <v>12</v>
      </c>
      <c r="F68" s="6">
        <v>7</v>
      </c>
      <c r="G68" s="7">
        <v>0.56999999999999995</v>
      </c>
      <c r="H68" s="7">
        <v>0.56999999999999995</v>
      </c>
      <c r="I68" s="7">
        <v>72.8</v>
      </c>
      <c r="J68" s="7">
        <v>73.37</v>
      </c>
      <c r="K68" s="7">
        <f t="shared" si="10"/>
        <v>82.22999999999999</v>
      </c>
      <c r="L68" s="7">
        <f t="shared" si="10"/>
        <v>82.800000000000011</v>
      </c>
      <c r="M68" s="15">
        <f t="shared" si="1"/>
        <v>0</v>
      </c>
      <c r="N68" s="10" t="s">
        <v>24</v>
      </c>
      <c r="O68" s="13"/>
    </row>
    <row r="69" spans="1:15" x14ac:dyDescent="0.2">
      <c r="A69" s="6">
        <v>342</v>
      </c>
      <c r="B69" s="6" t="s">
        <v>10</v>
      </c>
      <c r="C69" s="6" t="s">
        <v>14</v>
      </c>
      <c r="D69" s="6">
        <v>8</v>
      </c>
      <c r="E69" s="6" t="s">
        <v>12</v>
      </c>
      <c r="F69" s="6" t="s">
        <v>13</v>
      </c>
      <c r="G69" s="7">
        <v>0.28000000000000003</v>
      </c>
      <c r="H69" s="7">
        <v>0.28000000000000003</v>
      </c>
      <c r="I69" s="7">
        <v>73.37</v>
      </c>
      <c r="J69" s="7">
        <v>73.650000000000006</v>
      </c>
      <c r="K69" s="7">
        <f t="shared" si="10"/>
        <v>82.800000000000011</v>
      </c>
      <c r="L69" s="7">
        <f t="shared" si="10"/>
        <v>83.080000000000013</v>
      </c>
      <c r="M69" s="15">
        <f t="shared" si="1"/>
        <v>0</v>
      </c>
      <c r="N69" s="10" t="s">
        <v>24</v>
      </c>
      <c r="O69" s="13"/>
    </row>
    <row r="70" spans="1:15" x14ac:dyDescent="0.2">
      <c r="A70" s="6">
        <v>342</v>
      </c>
      <c r="B70" s="6" t="s">
        <v>10</v>
      </c>
      <c r="C70" s="6" t="s">
        <v>15</v>
      </c>
      <c r="D70" s="6">
        <v>9</v>
      </c>
      <c r="E70" s="6" t="s">
        <v>12</v>
      </c>
      <c r="F70" s="6">
        <v>7</v>
      </c>
      <c r="G70" s="7">
        <v>0.8</v>
      </c>
      <c r="H70" s="7">
        <v>0.8</v>
      </c>
      <c r="I70" s="7">
        <v>77.11</v>
      </c>
      <c r="J70" s="7">
        <v>77.91</v>
      </c>
      <c r="K70" s="7">
        <f>I70+8.07</f>
        <v>85.18</v>
      </c>
      <c r="L70" s="7">
        <f>J70+8.07</f>
        <v>85.97999999999999</v>
      </c>
      <c r="M70" s="8">
        <f t="shared" si="1"/>
        <v>2.0999999999999943</v>
      </c>
      <c r="N70" s="10" t="s">
        <v>24</v>
      </c>
      <c r="O70" s="13"/>
    </row>
    <row r="71" spans="1:15" x14ac:dyDescent="0.2">
      <c r="A71" s="6">
        <v>342</v>
      </c>
      <c r="B71" s="6" t="s">
        <v>10</v>
      </c>
      <c r="C71" s="6" t="s">
        <v>11</v>
      </c>
      <c r="D71" s="6">
        <v>8</v>
      </c>
      <c r="E71" s="6" t="s">
        <v>12</v>
      </c>
      <c r="F71" s="6">
        <v>7</v>
      </c>
      <c r="G71" s="7">
        <v>0.57999999999999996</v>
      </c>
      <c r="H71" s="7">
        <v>0.57999999999999996</v>
      </c>
      <c r="I71" s="7">
        <v>67.2</v>
      </c>
      <c r="J71" s="7">
        <v>67.78</v>
      </c>
      <c r="K71" s="7">
        <f>I71+19.58</f>
        <v>86.78</v>
      </c>
      <c r="L71" s="7">
        <f>J71+19.58</f>
        <v>87.36</v>
      </c>
      <c r="M71" s="8">
        <f t="shared" si="1"/>
        <v>0.80000000000001137</v>
      </c>
      <c r="N71" s="10" t="s">
        <v>24</v>
      </c>
      <c r="O71" s="13"/>
    </row>
    <row r="72" spans="1:15" x14ac:dyDescent="0.2">
      <c r="A72" s="6">
        <v>342</v>
      </c>
      <c r="B72" s="6" t="s">
        <v>10</v>
      </c>
      <c r="C72" s="6" t="s">
        <v>11</v>
      </c>
      <c r="D72" s="6">
        <v>8</v>
      </c>
      <c r="E72" s="6" t="s">
        <v>12</v>
      </c>
      <c r="F72" s="6" t="s">
        <v>13</v>
      </c>
      <c r="G72" s="7">
        <v>0.27</v>
      </c>
      <c r="H72" s="7">
        <v>0.27</v>
      </c>
      <c r="I72" s="7">
        <v>67.78</v>
      </c>
      <c r="J72" s="7">
        <v>68.05</v>
      </c>
      <c r="K72" s="7">
        <f>I72+19.58</f>
        <v>87.36</v>
      </c>
      <c r="L72" s="7">
        <f>J72+19.58</f>
        <v>87.63</v>
      </c>
      <c r="M72" s="15">
        <f t="shared" si="1"/>
        <v>0</v>
      </c>
      <c r="N72" s="10" t="s">
        <v>24</v>
      </c>
      <c r="O72" s="13"/>
    </row>
    <row r="73" spans="1:15" x14ac:dyDescent="0.2">
      <c r="A73" s="6">
        <v>342</v>
      </c>
      <c r="B73" s="6" t="s">
        <v>10</v>
      </c>
      <c r="C73" s="6" t="s">
        <v>11</v>
      </c>
      <c r="D73" s="6">
        <v>9</v>
      </c>
      <c r="E73" s="6" t="s">
        <v>12</v>
      </c>
      <c r="F73" s="6">
        <v>1</v>
      </c>
      <c r="G73" s="7">
        <v>1.5</v>
      </c>
      <c r="H73" s="7">
        <v>1.5</v>
      </c>
      <c r="I73" s="7">
        <v>67.7</v>
      </c>
      <c r="J73" s="7">
        <v>69.2</v>
      </c>
      <c r="K73" s="7">
        <f t="shared" ref="K73:L77" si="11">I73+19.13</f>
        <v>86.83</v>
      </c>
      <c r="L73" s="7">
        <f t="shared" si="11"/>
        <v>88.33</v>
      </c>
      <c r="M73" s="15">
        <f t="shared" si="1"/>
        <v>-0.79999999999999716</v>
      </c>
      <c r="N73" s="10" t="s">
        <v>24</v>
      </c>
      <c r="O73" s="13"/>
    </row>
    <row r="74" spans="1:15" x14ac:dyDescent="0.2">
      <c r="A74" s="6">
        <v>342</v>
      </c>
      <c r="B74" s="6" t="s">
        <v>10</v>
      </c>
      <c r="C74" s="6" t="s">
        <v>11</v>
      </c>
      <c r="D74" s="6">
        <v>9</v>
      </c>
      <c r="E74" s="6" t="s">
        <v>12</v>
      </c>
      <c r="F74" s="6">
        <v>2</v>
      </c>
      <c r="G74" s="7">
        <v>1.5</v>
      </c>
      <c r="H74" s="7">
        <v>1.5</v>
      </c>
      <c r="I74" s="7">
        <v>69.2</v>
      </c>
      <c r="J74" s="7">
        <v>70.7</v>
      </c>
      <c r="K74" s="7">
        <f t="shared" si="11"/>
        <v>88.33</v>
      </c>
      <c r="L74" s="7">
        <f t="shared" si="11"/>
        <v>89.83</v>
      </c>
      <c r="M74" s="15">
        <f t="shared" si="1"/>
        <v>0</v>
      </c>
      <c r="N74" s="10" t="s">
        <v>24</v>
      </c>
      <c r="O74" s="13"/>
    </row>
    <row r="75" spans="1:15" x14ac:dyDescent="0.2">
      <c r="A75" s="6">
        <v>342</v>
      </c>
      <c r="B75" s="6" t="s">
        <v>10</v>
      </c>
      <c r="C75" s="6" t="s">
        <v>11</v>
      </c>
      <c r="D75" s="6">
        <v>9</v>
      </c>
      <c r="E75" s="6" t="s">
        <v>12</v>
      </c>
      <c r="F75" s="6">
        <v>3</v>
      </c>
      <c r="G75" s="7">
        <v>1.5</v>
      </c>
      <c r="H75" s="7">
        <v>1.5</v>
      </c>
      <c r="I75" s="7">
        <v>70.7</v>
      </c>
      <c r="J75" s="7">
        <v>72.2</v>
      </c>
      <c r="K75" s="7">
        <f t="shared" si="11"/>
        <v>89.83</v>
      </c>
      <c r="L75" s="7">
        <f t="shared" si="11"/>
        <v>91.33</v>
      </c>
      <c r="M75" s="15">
        <f t="shared" si="1"/>
        <v>0</v>
      </c>
      <c r="N75" s="10" t="s">
        <v>24</v>
      </c>
      <c r="O75" s="13"/>
    </row>
    <row r="76" spans="1:15" x14ac:dyDescent="0.2">
      <c r="A76" s="6">
        <v>342</v>
      </c>
      <c r="B76" s="6" t="s">
        <v>10</v>
      </c>
      <c r="C76" s="6" t="s">
        <v>11</v>
      </c>
      <c r="D76" s="6">
        <v>9</v>
      </c>
      <c r="E76" s="6" t="s">
        <v>12</v>
      </c>
      <c r="F76" s="6">
        <v>4</v>
      </c>
      <c r="G76" s="7">
        <v>1.5</v>
      </c>
      <c r="H76" s="7">
        <v>1.5</v>
      </c>
      <c r="I76" s="7">
        <v>72.2</v>
      </c>
      <c r="J76" s="7">
        <v>73.7</v>
      </c>
      <c r="K76" s="7">
        <f t="shared" si="11"/>
        <v>91.33</v>
      </c>
      <c r="L76" s="7">
        <f t="shared" si="11"/>
        <v>92.83</v>
      </c>
      <c r="M76" s="15">
        <f t="shared" si="1"/>
        <v>0</v>
      </c>
      <c r="N76" s="10" t="s">
        <v>24</v>
      </c>
      <c r="O76" s="13"/>
    </row>
    <row r="77" spans="1:15" x14ac:dyDescent="0.2">
      <c r="A77" s="6">
        <v>342</v>
      </c>
      <c r="B77" s="6" t="s">
        <v>10</v>
      </c>
      <c r="C77" s="6" t="s">
        <v>11</v>
      </c>
      <c r="D77" s="6">
        <v>9</v>
      </c>
      <c r="E77" s="6" t="s">
        <v>12</v>
      </c>
      <c r="F77" s="6">
        <v>5</v>
      </c>
      <c r="G77" s="7">
        <v>1.5</v>
      </c>
      <c r="H77" s="7">
        <v>1.5</v>
      </c>
      <c r="I77" s="7">
        <v>73.7</v>
      </c>
      <c r="J77" s="7">
        <v>75.2</v>
      </c>
      <c r="K77" s="7">
        <f t="shared" si="11"/>
        <v>92.83</v>
      </c>
      <c r="L77" s="7">
        <f t="shared" si="11"/>
        <v>94.33</v>
      </c>
      <c r="M77" s="15">
        <f t="shared" si="1"/>
        <v>0</v>
      </c>
      <c r="N77" s="10" t="s">
        <v>24</v>
      </c>
      <c r="O77" s="13"/>
    </row>
    <row r="78" spans="1:15" x14ac:dyDescent="0.2">
      <c r="A78" s="6">
        <v>342</v>
      </c>
      <c r="B78" s="6" t="s">
        <v>10</v>
      </c>
      <c r="C78" s="6" t="s">
        <v>14</v>
      </c>
      <c r="D78" s="6">
        <v>9</v>
      </c>
      <c r="E78" s="6" t="s">
        <v>12</v>
      </c>
      <c r="F78" s="6" t="s">
        <v>13</v>
      </c>
      <c r="G78" s="7">
        <v>0.25</v>
      </c>
      <c r="H78" s="7">
        <v>0.25</v>
      </c>
      <c r="I78" s="7">
        <v>82.93</v>
      </c>
      <c r="J78" s="7">
        <v>83.18</v>
      </c>
      <c r="K78" s="7">
        <f>I78+11.8</f>
        <v>94.73</v>
      </c>
      <c r="L78" s="7">
        <f>J78+11.8</f>
        <v>94.98</v>
      </c>
      <c r="M78" s="8">
        <f t="shared" si="1"/>
        <v>0.40000000000000568</v>
      </c>
      <c r="N78" s="10" t="s">
        <v>24</v>
      </c>
      <c r="O78" s="13"/>
    </row>
    <row r="79" spans="1:15" x14ac:dyDescent="0.2">
      <c r="A79" s="6">
        <v>342</v>
      </c>
      <c r="B79" s="6" t="s">
        <v>10</v>
      </c>
      <c r="C79" s="6" t="s">
        <v>11</v>
      </c>
      <c r="D79" s="6">
        <v>9</v>
      </c>
      <c r="E79" s="6" t="s">
        <v>12</v>
      </c>
      <c r="F79" s="6">
        <v>6</v>
      </c>
      <c r="G79" s="7">
        <v>1.5</v>
      </c>
      <c r="H79" s="7">
        <v>1.5</v>
      </c>
      <c r="I79" s="7">
        <v>75.2</v>
      </c>
      <c r="J79" s="7">
        <v>76.7</v>
      </c>
      <c r="K79" s="7">
        <f>I79+19.13</f>
        <v>94.33</v>
      </c>
      <c r="L79" s="7">
        <f>J79+19.13</f>
        <v>95.83</v>
      </c>
      <c r="M79" s="15">
        <f t="shared" si="1"/>
        <v>-0.65000000000000568</v>
      </c>
      <c r="N79" s="10" t="s">
        <v>24</v>
      </c>
      <c r="O79" s="13"/>
    </row>
    <row r="80" spans="1:15" x14ac:dyDescent="0.2">
      <c r="A80" s="6">
        <v>342</v>
      </c>
      <c r="B80" s="6" t="s">
        <v>10</v>
      </c>
      <c r="C80" s="6" t="s">
        <v>11</v>
      </c>
      <c r="D80" s="6">
        <v>9</v>
      </c>
      <c r="E80" s="6" t="s">
        <v>12</v>
      </c>
      <c r="F80" s="6">
        <v>7</v>
      </c>
      <c r="G80" s="7">
        <v>0.61</v>
      </c>
      <c r="H80" s="7">
        <v>0.61</v>
      </c>
      <c r="I80" s="7">
        <v>76.7</v>
      </c>
      <c r="J80" s="7">
        <v>77.31</v>
      </c>
      <c r="K80" s="7">
        <f>I80+19.13</f>
        <v>95.83</v>
      </c>
      <c r="L80" s="7">
        <f>J80+19.13</f>
        <v>96.44</v>
      </c>
      <c r="M80" s="15">
        <f t="shared" si="1"/>
        <v>0</v>
      </c>
      <c r="N80" s="10" t="s">
        <v>24</v>
      </c>
      <c r="O80" s="13"/>
    </row>
    <row r="81" spans="1:15" x14ac:dyDescent="0.2">
      <c r="A81" s="6">
        <v>342</v>
      </c>
      <c r="B81" s="6" t="s">
        <v>10</v>
      </c>
      <c r="C81" s="6" t="s">
        <v>15</v>
      </c>
      <c r="D81" s="6">
        <v>10</v>
      </c>
      <c r="E81" s="6" t="s">
        <v>12</v>
      </c>
      <c r="F81" s="6">
        <v>7</v>
      </c>
      <c r="G81" s="7">
        <v>0.57999999999999996</v>
      </c>
      <c r="H81" s="7">
        <v>0.57999999999999996</v>
      </c>
      <c r="I81" s="7">
        <v>86.8</v>
      </c>
      <c r="J81" s="7">
        <v>87.38</v>
      </c>
      <c r="K81" s="7">
        <f>I81+9.4</f>
        <v>96.2</v>
      </c>
      <c r="L81" s="7">
        <f>J81+9.4</f>
        <v>96.78</v>
      </c>
      <c r="M81" s="15">
        <f t="shared" si="1"/>
        <v>-0.23999999999999488</v>
      </c>
      <c r="N81" s="10" t="s">
        <v>24</v>
      </c>
      <c r="O81" s="13"/>
    </row>
    <row r="82" spans="1:15" x14ac:dyDescent="0.2">
      <c r="A82" s="6">
        <v>342</v>
      </c>
      <c r="B82" s="6" t="s">
        <v>10</v>
      </c>
      <c r="C82" s="6" t="s">
        <v>14</v>
      </c>
      <c r="D82" s="6">
        <v>10</v>
      </c>
      <c r="E82" s="6" t="s">
        <v>12</v>
      </c>
      <c r="F82" s="6">
        <v>3</v>
      </c>
      <c r="G82" s="7">
        <v>1.5</v>
      </c>
      <c r="H82" s="7">
        <v>1.5</v>
      </c>
      <c r="I82" s="7">
        <v>85.8</v>
      </c>
      <c r="J82" s="7">
        <v>87.3</v>
      </c>
      <c r="K82" s="7">
        <f t="shared" ref="K82:L86" si="12">I82+12.19</f>
        <v>97.99</v>
      </c>
      <c r="L82" s="7">
        <f t="shared" si="12"/>
        <v>99.49</v>
      </c>
      <c r="M82" s="8">
        <f t="shared" si="1"/>
        <v>1.2099999999999937</v>
      </c>
      <c r="N82" s="10" t="s">
        <v>24</v>
      </c>
      <c r="O82" s="13"/>
    </row>
    <row r="83" spans="1:15" x14ac:dyDescent="0.2">
      <c r="A83" s="6">
        <v>342</v>
      </c>
      <c r="B83" s="6" t="s">
        <v>10</v>
      </c>
      <c r="C83" s="6" t="s">
        <v>14</v>
      </c>
      <c r="D83" s="6">
        <v>10</v>
      </c>
      <c r="E83" s="6" t="s">
        <v>12</v>
      </c>
      <c r="F83" s="6">
        <v>4</v>
      </c>
      <c r="G83" s="7">
        <v>1.5</v>
      </c>
      <c r="H83" s="7">
        <v>1.5</v>
      </c>
      <c r="I83" s="7">
        <v>87.3</v>
      </c>
      <c r="J83" s="7">
        <v>88.8</v>
      </c>
      <c r="K83" s="7">
        <f t="shared" si="12"/>
        <v>99.49</v>
      </c>
      <c r="L83" s="7">
        <f t="shared" si="12"/>
        <v>100.99</v>
      </c>
      <c r="M83" s="15">
        <f t="shared" si="1"/>
        <v>0</v>
      </c>
      <c r="N83" s="10" t="s">
        <v>24</v>
      </c>
      <c r="O83" s="13"/>
    </row>
    <row r="84" spans="1:15" x14ac:dyDescent="0.2">
      <c r="A84" s="6">
        <v>342</v>
      </c>
      <c r="B84" s="6" t="s">
        <v>10</v>
      </c>
      <c r="C84" s="6" t="s">
        <v>14</v>
      </c>
      <c r="D84" s="6">
        <v>10</v>
      </c>
      <c r="E84" s="6" t="s">
        <v>12</v>
      </c>
      <c r="F84" s="6">
        <v>5</v>
      </c>
      <c r="G84" s="7">
        <v>1.5</v>
      </c>
      <c r="H84" s="7">
        <v>1.5</v>
      </c>
      <c r="I84" s="7">
        <v>88.8</v>
      </c>
      <c r="J84" s="7">
        <v>90.3</v>
      </c>
      <c r="K84" s="7">
        <f t="shared" si="12"/>
        <v>100.99</v>
      </c>
      <c r="L84" s="7">
        <f t="shared" si="12"/>
        <v>102.49</v>
      </c>
      <c r="M84" s="15">
        <f t="shared" si="1"/>
        <v>0</v>
      </c>
      <c r="N84" s="10" t="s">
        <v>24</v>
      </c>
      <c r="O84" s="13"/>
    </row>
    <row r="85" spans="1:15" x14ac:dyDescent="0.2">
      <c r="A85" s="6">
        <v>342</v>
      </c>
      <c r="B85" s="6" t="s">
        <v>10</v>
      </c>
      <c r="C85" s="6" t="s">
        <v>14</v>
      </c>
      <c r="D85" s="6">
        <v>10</v>
      </c>
      <c r="E85" s="6" t="s">
        <v>12</v>
      </c>
      <c r="F85" s="6">
        <v>6</v>
      </c>
      <c r="G85" s="7">
        <v>1.2</v>
      </c>
      <c r="H85" s="7">
        <v>1.2</v>
      </c>
      <c r="I85" s="7">
        <v>90.3</v>
      </c>
      <c r="J85" s="7">
        <v>91.5</v>
      </c>
      <c r="K85" s="7">
        <f t="shared" si="12"/>
        <v>102.49</v>
      </c>
      <c r="L85" s="7">
        <f t="shared" si="12"/>
        <v>103.69</v>
      </c>
      <c r="M85" s="15">
        <f t="shared" si="1"/>
        <v>0</v>
      </c>
      <c r="N85" s="10" t="s">
        <v>24</v>
      </c>
      <c r="O85" s="13"/>
    </row>
    <row r="86" spans="1:15" x14ac:dyDescent="0.2">
      <c r="A86" s="6">
        <v>342</v>
      </c>
      <c r="B86" s="6" t="s">
        <v>10</v>
      </c>
      <c r="C86" s="6" t="s">
        <v>14</v>
      </c>
      <c r="D86" s="6">
        <v>10</v>
      </c>
      <c r="E86" s="6" t="s">
        <v>12</v>
      </c>
      <c r="F86" s="6">
        <v>7</v>
      </c>
      <c r="G86" s="7">
        <v>0.77</v>
      </c>
      <c r="H86" s="7">
        <v>0.77</v>
      </c>
      <c r="I86" s="7">
        <v>91.5</v>
      </c>
      <c r="J86" s="7">
        <v>92.27</v>
      </c>
      <c r="K86" s="7">
        <f t="shared" si="12"/>
        <v>103.69</v>
      </c>
      <c r="L86" s="7">
        <f t="shared" si="12"/>
        <v>104.46</v>
      </c>
      <c r="M86" s="15">
        <f t="shared" si="1"/>
        <v>0</v>
      </c>
      <c r="N86" s="10" t="s">
        <v>24</v>
      </c>
      <c r="O86" s="13"/>
    </row>
    <row r="87" spans="1:15" x14ac:dyDescent="0.2">
      <c r="A87" s="6">
        <v>342</v>
      </c>
      <c r="B87" s="6" t="s">
        <v>10</v>
      </c>
      <c r="C87" s="6" t="s">
        <v>11</v>
      </c>
      <c r="D87" s="6">
        <v>10</v>
      </c>
      <c r="E87" s="6" t="s">
        <v>12</v>
      </c>
      <c r="F87" s="6">
        <v>6</v>
      </c>
      <c r="G87" s="7">
        <v>1.2</v>
      </c>
      <c r="H87" s="7">
        <v>1.2</v>
      </c>
      <c r="I87" s="7">
        <v>84.7</v>
      </c>
      <c r="J87" s="7">
        <v>85.9</v>
      </c>
      <c r="K87" s="7">
        <f t="shared" ref="K87:L89" si="13">I87+19.38</f>
        <v>104.08</v>
      </c>
      <c r="L87" s="7">
        <f t="shared" si="13"/>
        <v>105.28</v>
      </c>
      <c r="M87" s="15">
        <f t="shared" si="1"/>
        <v>-0.37999999999999545</v>
      </c>
      <c r="N87" s="10" t="s">
        <v>24</v>
      </c>
      <c r="O87" s="13"/>
    </row>
    <row r="88" spans="1:15" x14ac:dyDescent="0.2">
      <c r="A88" s="6">
        <v>342</v>
      </c>
      <c r="B88" s="6" t="s">
        <v>10</v>
      </c>
      <c r="C88" s="6" t="s">
        <v>11</v>
      </c>
      <c r="D88" s="6">
        <v>10</v>
      </c>
      <c r="E88" s="6" t="s">
        <v>12</v>
      </c>
      <c r="F88" s="6">
        <v>7</v>
      </c>
      <c r="G88" s="7">
        <v>0.52</v>
      </c>
      <c r="H88" s="7">
        <v>0.52</v>
      </c>
      <c r="I88" s="7">
        <v>85.9</v>
      </c>
      <c r="J88" s="7">
        <v>86.42</v>
      </c>
      <c r="K88" s="7">
        <f t="shared" si="13"/>
        <v>105.28</v>
      </c>
      <c r="L88" s="7">
        <f t="shared" si="13"/>
        <v>105.8</v>
      </c>
      <c r="M88" s="15">
        <f t="shared" si="1"/>
        <v>0</v>
      </c>
      <c r="N88" s="10" t="s">
        <v>24</v>
      </c>
      <c r="O88" s="13"/>
    </row>
    <row r="89" spans="1:15" x14ac:dyDescent="0.2">
      <c r="A89" s="6">
        <v>342</v>
      </c>
      <c r="B89" s="6" t="s">
        <v>10</v>
      </c>
      <c r="C89" s="6" t="s">
        <v>11</v>
      </c>
      <c r="D89" s="6">
        <v>10</v>
      </c>
      <c r="E89" s="6" t="s">
        <v>12</v>
      </c>
      <c r="F89" s="6" t="s">
        <v>13</v>
      </c>
      <c r="G89" s="7">
        <v>0.14000000000000001</v>
      </c>
      <c r="H89" s="7">
        <v>0.14000000000000001</v>
      </c>
      <c r="I89" s="7">
        <v>86.42</v>
      </c>
      <c r="J89" s="7">
        <v>86.56</v>
      </c>
      <c r="K89" s="7">
        <f t="shared" si="13"/>
        <v>105.8</v>
      </c>
      <c r="L89" s="7">
        <f t="shared" si="13"/>
        <v>105.94</v>
      </c>
      <c r="M89" s="15">
        <f t="shared" si="1"/>
        <v>0</v>
      </c>
      <c r="N89" s="10" t="s">
        <v>24</v>
      </c>
      <c r="O89" s="13"/>
    </row>
    <row r="90" spans="1:15" x14ac:dyDescent="0.2">
      <c r="A90" s="6">
        <v>342</v>
      </c>
      <c r="B90" s="6" t="s">
        <v>10</v>
      </c>
      <c r="C90" s="6" t="s">
        <v>14</v>
      </c>
      <c r="D90" s="6">
        <v>11</v>
      </c>
      <c r="E90" s="6" t="s">
        <v>12</v>
      </c>
      <c r="F90" s="6">
        <v>1</v>
      </c>
      <c r="G90" s="7">
        <v>1.5</v>
      </c>
      <c r="H90" s="7">
        <v>1.5</v>
      </c>
      <c r="I90" s="7">
        <v>92.3</v>
      </c>
      <c r="J90" s="7">
        <v>93.8</v>
      </c>
      <c r="K90" s="7">
        <f t="shared" ref="K90:L97" si="14">I90+14.12</f>
        <v>106.42</v>
      </c>
      <c r="L90" s="7">
        <f t="shared" si="14"/>
        <v>107.92</v>
      </c>
      <c r="M90" s="8">
        <f t="shared" si="1"/>
        <v>0.48000000000000398</v>
      </c>
      <c r="N90" s="10" t="s">
        <v>24</v>
      </c>
      <c r="O90" s="13"/>
    </row>
    <row r="91" spans="1:15" x14ac:dyDescent="0.2">
      <c r="A91" s="6">
        <v>342</v>
      </c>
      <c r="B91" s="6" t="s">
        <v>10</v>
      </c>
      <c r="C91" s="6" t="s">
        <v>14</v>
      </c>
      <c r="D91" s="6">
        <v>11</v>
      </c>
      <c r="E91" s="6" t="s">
        <v>12</v>
      </c>
      <c r="F91" s="6">
        <v>2</v>
      </c>
      <c r="G91" s="7">
        <v>1.5</v>
      </c>
      <c r="H91" s="7">
        <v>1.5</v>
      </c>
      <c r="I91" s="7">
        <v>93.8</v>
      </c>
      <c r="J91" s="7">
        <v>95.3</v>
      </c>
      <c r="K91" s="7">
        <f t="shared" si="14"/>
        <v>107.92</v>
      </c>
      <c r="L91" s="7">
        <f t="shared" si="14"/>
        <v>109.42</v>
      </c>
      <c r="M91" s="15">
        <f t="shared" si="1"/>
        <v>0</v>
      </c>
      <c r="N91" s="10" t="s">
        <v>24</v>
      </c>
      <c r="O91" s="13"/>
    </row>
    <row r="92" spans="1:15" x14ac:dyDescent="0.2">
      <c r="A92" s="6">
        <v>342</v>
      </c>
      <c r="B92" s="6" t="s">
        <v>10</v>
      </c>
      <c r="C92" s="6" t="s">
        <v>14</v>
      </c>
      <c r="D92" s="6">
        <v>11</v>
      </c>
      <c r="E92" s="6" t="s">
        <v>12</v>
      </c>
      <c r="F92" s="6">
        <v>3</v>
      </c>
      <c r="G92" s="7">
        <v>1.5</v>
      </c>
      <c r="H92" s="7">
        <v>1.5</v>
      </c>
      <c r="I92" s="7">
        <v>95.3</v>
      </c>
      <c r="J92" s="7">
        <v>96.8</v>
      </c>
      <c r="K92" s="7">
        <f t="shared" si="14"/>
        <v>109.42</v>
      </c>
      <c r="L92" s="7">
        <f t="shared" si="14"/>
        <v>110.92</v>
      </c>
      <c r="M92" s="15">
        <f t="shared" si="1"/>
        <v>0</v>
      </c>
      <c r="N92" s="10" t="s">
        <v>24</v>
      </c>
      <c r="O92" s="13"/>
    </row>
    <row r="93" spans="1:15" x14ac:dyDescent="0.2">
      <c r="A93" s="6">
        <v>342</v>
      </c>
      <c r="B93" s="6" t="s">
        <v>10</v>
      </c>
      <c r="C93" s="6" t="s">
        <v>14</v>
      </c>
      <c r="D93" s="6">
        <v>11</v>
      </c>
      <c r="E93" s="6" t="s">
        <v>12</v>
      </c>
      <c r="F93" s="6">
        <v>4</v>
      </c>
      <c r="G93" s="7">
        <v>1.5</v>
      </c>
      <c r="H93" s="7">
        <v>1.5</v>
      </c>
      <c r="I93" s="7">
        <v>96.8</v>
      </c>
      <c r="J93" s="7">
        <v>98.3</v>
      </c>
      <c r="K93" s="7">
        <f t="shared" si="14"/>
        <v>110.92</v>
      </c>
      <c r="L93" s="7">
        <f t="shared" si="14"/>
        <v>112.42</v>
      </c>
      <c r="M93" s="15">
        <f t="shared" si="1"/>
        <v>0</v>
      </c>
      <c r="N93" s="10" t="s">
        <v>24</v>
      </c>
      <c r="O93" s="13"/>
    </row>
    <row r="94" spans="1:15" x14ac:dyDescent="0.2">
      <c r="A94" s="6">
        <v>342</v>
      </c>
      <c r="B94" s="6" t="s">
        <v>10</v>
      </c>
      <c r="C94" s="6" t="s">
        <v>14</v>
      </c>
      <c r="D94" s="6">
        <v>11</v>
      </c>
      <c r="E94" s="6" t="s">
        <v>12</v>
      </c>
      <c r="F94" s="6">
        <v>5</v>
      </c>
      <c r="G94" s="7">
        <v>1.5</v>
      </c>
      <c r="H94" s="7">
        <v>1.5</v>
      </c>
      <c r="I94" s="7">
        <v>98.3</v>
      </c>
      <c r="J94" s="7">
        <v>99.8</v>
      </c>
      <c r="K94" s="7">
        <f t="shared" si="14"/>
        <v>112.42</v>
      </c>
      <c r="L94" s="7">
        <f t="shared" si="14"/>
        <v>113.92</v>
      </c>
      <c r="M94" s="15">
        <f t="shared" si="1"/>
        <v>0</v>
      </c>
      <c r="N94" s="10" t="s">
        <v>24</v>
      </c>
      <c r="O94" s="13"/>
    </row>
    <row r="95" spans="1:15" x14ac:dyDescent="0.2">
      <c r="A95" s="6">
        <v>342</v>
      </c>
      <c r="B95" s="6" t="s">
        <v>10</v>
      </c>
      <c r="C95" s="6" t="s">
        <v>14</v>
      </c>
      <c r="D95" s="6">
        <v>11</v>
      </c>
      <c r="E95" s="6" t="s">
        <v>12</v>
      </c>
      <c r="F95" s="6">
        <v>6</v>
      </c>
      <c r="G95" s="7">
        <v>1.5</v>
      </c>
      <c r="H95" s="7">
        <v>1.5</v>
      </c>
      <c r="I95" s="7">
        <v>99.8</v>
      </c>
      <c r="J95" s="7">
        <v>101.3</v>
      </c>
      <c r="K95" s="7">
        <f t="shared" si="14"/>
        <v>113.92</v>
      </c>
      <c r="L95" s="7">
        <f t="shared" si="14"/>
        <v>115.42</v>
      </c>
      <c r="M95" s="15">
        <f t="shared" si="1"/>
        <v>0</v>
      </c>
      <c r="N95" s="10" t="s">
        <v>24</v>
      </c>
      <c r="O95" s="13"/>
    </row>
    <row r="96" spans="1:15" x14ac:dyDescent="0.2">
      <c r="A96" s="6">
        <v>342</v>
      </c>
      <c r="B96" s="6" t="s">
        <v>10</v>
      </c>
      <c r="C96" s="6" t="s">
        <v>14</v>
      </c>
      <c r="D96" s="6">
        <v>11</v>
      </c>
      <c r="E96" s="6" t="s">
        <v>12</v>
      </c>
      <c r="F96" s="6">
        <v>7</v>
      </c>
      <c r="G96" s="7">
        <v>0.64</v>
      </c>
      <c r="H96" s="7">
        <v>0.64</v>
      </c>
      <c r="I96" s="7">
        <v>101.3</v>
      </c>
      <c r="J96" s="7">
        <v>101.94</v>
      </c>
      <c r="K96" s="7">
        <f t="shared" si="14"/>
        <v>115.42</v>
      </c>
      <c r="L96" s="7">
        <f t="shared" si="14"/>
        <v>116.06</v>
      </c>
      <c r="M96" s="15">
        <f t="shared" si="1"/>
        <v>0</v>
      </c>
      <c r="N96" s="10" t="s">
        <v>24</v>
      </c>
      <c r="O96" s="13"/>
    </row>
    <row r="97" spans="1:15" x14ac:dyDescent="0.2">
      <c r="A97" s="6">
        <v>342</v>
      </c>
      <c r="B97" s="6" t="s">
        <v>10</v>
      </c>
      <c r="C97" s="6" t="s">
        <v>14</v>
      </c>
      <c r="D97" s="6">
        <v>11</v>
      </c>
      <c r="E97" s="6" t="s">
        <v>12</v>
      </c>
      <c r="F97" s="6" t="s">
        <v>13</v>
      </c>
      <c r="G97" s="7">
        <v>0.15</v>
      </c>
      <c r="H97" s="7">
        <v>0.15</v>
      </c>
      <c r="I97" s="7">
        <v>101.94</v>
      </c>
      <c r="J97" s="7">
        <v>102.09</v>
      </c>
      <c r="K97" s="7">
        <f t="shared" si="14"/>
        <v>116.06</v>
      </c>
      <c r="L97" s="7">
        <f t="shared" si="14"/>
        <v>116.21000000000001</v>
      </c>
      <c r="M97" s="15">
        <f t="shared" si="1"/>
        <v>0</v>
      </c>
      <c r="N97" s="10" t="s">
        <v>24</v>
      </c>
      <c r="O97" s="13"/>
    </row>
    <row r="98" spans="1:15" x14ac:dyDescent="0.2">
      <c r="A98" s="6">
        <v>342</v>
      </c>
      <c r="B98" s="6" t="s">
        <v>10</v>
      </c>
      <c r="C98" s="6" t="s">
        <v>14</v>
      </c>
      <c r="D98" s="6">
        <v>12</v>
      </c>
      <c r="E98" s="6" t="s">
        <v>12</v>
      </c>
      <c r="F98" s="6">
        <v>1</v>
      </c>
      <c r="G98" s="7">
        <v>1</v>
      </c>
      <c r="H98" s="7">
        <v>1</v>
      </c>
      <c r="I98" s="7">
        <v>101.8</v>
      </c>
      <c r="J98" s="7">
        <v>102.8</v>
      </c>
      <c r="K98" s="7">
        <f>I98+14.31</f>
        <v>116.11</v>
      </c>
      <c r="L98" s="7">
        <f>J98+14.31</f>
        <v>117.11</v>
      </c>
      <c r="M98" s="15">
        <f>K98-L97</f>
        <v>-0.10000000000000853</v>
      </c>
      <c r="N98" s="10" t="s">
        <v>24</v>
      </c>
      <c r="O98" s="13"/>
    </row>
    <row r="99" spans="1:15" ht="76" x14ac:dyDescent="0.2">
      <c r="A99" s="6">
        <v>342</v>
      </c>
      <c r="B99" s="6" t="s">
        <v>10</v>
      </c>
      <c r="C99" s="6" t="s">
        <v>14</v>
      </c>
      <c r="D99" s="6">
        <v>16</v>
      </c>
      <c r="E99" s="6" t="s">
        <v>16</v>
      </c>
      <c r="F99" s="6">
        <v>1</v>
      </c>
      <c r="G99" s="7">
        <v>1.5</v>
      </c>
      <c r="H99" s="7">
        <v>1.5</v>
      </c>
      <c r="I99" s="7">
        <v>121.9</v>
      </c>
      <c r="J99" s="7">
        <v>123.4</v>
      </c>
      <c r="K99" s="7">
        <f t="shared" ref="K99:L103" si="15">I99+15.5</f>
        <v>137.4</v>
      </c>
      <c r="L99" s="7">
        <f t="shared" si="15"/>
        <v>138.9</v>
      </c>
      <c r="M99" s="8">
        <f>K99-L98</f>
        <v>20.290000000000006</v>
      </c>
      <c r="N99" s="10" t="s">
        <v>24</v>
      </c>
      <c r="O99" s="13" t="s">
        <v>17</v>
      </c>
    </row>
    <row r="100" spans="1:15" x14ac:dyDescent="0.2">
      <c r="A100" s="6">
        <v>342</v>
      </c>
      <c r="B100" s="6" t="s">
        <v>10</v>
      </c>
      <c r="C100" s="6" t="s">
        <v>14</v>
      </c>
      <c r="D100" s="6">
        <v>16</v>
      </c>
      <c r="E100" s="6" t="s">
        <v>16</v>
      </c>
      <c r="F100" s="6">
        <v>2</v>
      </c>
      <c r="G100" s="7">
        <v>0.9</v>
      </c>
      <c r="H100" s="7">
        <v>0.9</v>
      </c>
      <c r="I100" s="7">
        <v>123.4</v>
      </c>
      <c r="J100" s="7">
        <v>124.3</v>
      </c>
      <c r="K100" s="7">
        <f t="shared" si="15"/>
        <v>138.9</v>
      </c>
      <c r="L100" s="7">
        <f t="shared" si="15"/>
        <v>139.80000000000001</v>
      </c>
      <c r="M100" s="15">
        <f>K100-L99</f>
        <v>0</v>
      </c>
      <c r="N100" s="10" t="s">
        <v>24</v>
      </c>
      <c r="O100" s="13"/>
    </row>
    <row r="101" spans="1:15" x14ac:dyDescent="0.2">
      <c r="A101" s="6">
        <v>342</v>
      </c>
      <c r="B101" s="6" t="s">
        <v>10</v>
      </c>
      <c r="C101" s="6" t="s">
        <v>14</v>
      </c>
      <c r="D101" s="6">
        <v>16</v>
      </c>
      <c r="E101" s="6" t="s">
        <v>16</v>
      </c>
      <c r="F101" s="6" t="s">
        <v>13</v>
      </c>
      <c r="G101" s="7">
        <v>0.36</v>
      </c>
      <c r="H101" s="7">
        <v>0.36</v>
      </c>
      <c r="I101" s="7">
        <v>124.3</v>
      </c>
      <c r="J101" s="7">
        <v>124.66</v>
      </c>
      <c r="K101" s="7">
        <f t="shared" si="15"/>
        <v>139.80000000000001</v>
      </c>
      <c r="L101" s="7">
        <f t="shared" si="15"/>
        <v>140.16</v>
      </c>
      <c r="M101" s="15">
        <f t="shared" si="1"/>
        <v>0</v>
      </c>
      <c r="N101" s="10" t="s">
        <v>24</v>
      </c>
      <c r="O101" s="13"/>
    </row>
    <row r="102" spans="1:15" x14ac:dyDescent="0.2">
      <c r="A102" s="6">
        <v>342</v>
      </c>
      <c r="B102" s="6" t="s">
        <v>10</v>
      </c>
      <c r="C102" s="6" t="s">
        <v>14</v>
      </c>
      <c r="D102" s="6">
        <v>17</v>
      </c>
      <c r="E102" s="6" t="s">
        <v>16</v>
      </c>
      <c r="F102" s="6">
        <v>1</v>
      </c>
      <c r="G102" s="7">
        <v>1.1000000000000001</v>
      </c>
      <c r="H102" s="7">
        <v>1.1000000000000001</v>
      </c>
      <c r="I102" s="7">
        <v>126.3</v>
      </c>
      <c r="J102" s="7">
        <v>127.4</v>
      </c>
      <c r="K102" s="7">
        <f t="shared" si="15"/>
        <v>141.80000000000001</v>
      </c>
      <c r="L102" s="7">
        <f t="shared" si="15"/>
        <v>142.9</v>
      </c>
      <c r="M102" s="8">
        <f t="shared" si="1"/>
        <v>1.6400000000000148</v>
      </c>
      <c r="N102" s="10" t="s">
        <v>24</v>
      </c>
      <c r="O102" s="13"/>
    </row>
    <row r="103" spans="1:15" x14ac:dyDescent="0.2">
      <c r="A103" s="6">
        <v>342</v>
      </c>
      <c r="B103" s="6" t="s">
        <v>10</v>
      </c>
      <c r="C103" s="6" t="s">
        <v>14</v>
      </c>
      <c r="D103" s="6">
        <v>17</v>
      </c>
      <c r="E103" s="6" t="s">
        <v>16</v>
      </c>
      <c r="F103" s="6" t="s">
        <v>13</v>
      </c>
      <c r="G103" s="7">
        <v>0.22</v>
      </c>
      <c r="H103" s="7">
        <v>0.22</v>
      </c>
      <c r="I103" s="7">
        <v>127.4</v>
      </c>
      <c r="J103" s="7">
        <v>127.62</v>
      </c>
      <c r="K103" s="7">
        <f t="shared" si="15"/>
        <v>142.9</v>
      </c>
      <c r="L103" s="7">
        <f t="shared" si="15"/>
        <v>143.12</v>
      </c>
      <c r="M103" s="15">
        <f t="shared" si="1"/>
        <v>0</v>
      </c>
      <c r="N103" s="10" t="s">
        <v>24</v>
      </c>
      <c r="O103" s="13"/>
    </row>
    <row r="104" spans="1:15" x14ac:dyDescent="0.2">
      <c r="A104" s="6">
        <v>342</v>
      </c>
      <c r="B104" s="6" t="s">
        <v>10</v>
      </c>
      <c r="C104" s="6" t="s">
        <v>11</v>
      </c>
      <c r="D104" s="6">
        <v>13</v>
      </c>
      <c r="E104" s="6" t="s">
        <v>16</v>
      </c>
      <c r="F104" s="6">
        <v>5</v>
      </c>
      <c r="G104" s="6">
        <v>1.5</v>
      </c>
      <c r="H104" s="6">
        <v>1.5</v>
      </c>
      <c r="I104" s="6">
        <v>123</v>
      </c>
      <c r="J104" s="6">
        <v>124.5</v>
      </c>
      <c r="K104" s="7">
        <f t="shared" ref="K104:L106" si="16">I104+19.7</f>
        <v>142.69999999999999</v>
      </c>
      <c r="L104" s="7">
        <f t="shared" si="16"/>
        <v>144.19999999999999</v>
      </c>
      <c r="M104" s="17">
        <f t="shared" si="1"/>
        <v>-0.42000000000001592</v>
      </c>
      <c r="N104" s="6" t="s">
        <v>26</v>
      </c>
      <c r="O104" s="12"/>
    </row>
    <row r="105" spans="1:15" x14ac:dyDescent="0.2">
      <c r="A105" s="6">
        <v>342</v>
      </c>
      <c r="B105" s="6" t="s">
        <v>10</v>
      </c>
      <c r="C105" s="6" t="s">
        <v>11</v>
      </c>
      <c r="D105" s="6">
        <v>13</v>
      </c>
      <c r="E105" s="6" t="s">
        <v>16</v>
      </c>
      <c r="F105" s="6">
        <v>6</v>
      </c>
      <c r="G105" s="6">
        <v>1.49</v>
      </c>
      <c r="H105" s="6">
        <v>1.49</v>
      </c>
      <c r="I105" s="6">
        <v>124.5</v>
      </c>
      <c r="J105" s="6">
        <v>125.99</v>
      </c>
      <c r="K105" s="7">
        <f t="shared" si="16"/>
        <v>144.19999999999999</v>
      </c>
      <c r="L105" s="7">
        <f t="shared" si="16"/>
        <v>145.69</v>
      </c>
      <c r="M105" s="17">
        <f t="shared" si="1"/>
        <v>0</v>
      </c>
      <c r="N105" s="6" t="s">
        <v>26</v>
      </c>
      <c r="O105" s="13"/>
    </row>
    <row r="106" spans="1:15" x14ac:dyDescent="0.2">
      <c r="A106" s="6">
        <v>342</v>
      </c>
      <c r="B106" s="6" t="s">
        <v>10</v>
      </c>
      <c r="C106" s="6" t="s">
        <v>11</v>
      </c>
      <c r="D106" s="6">
        <v>13</v>
      </c>
      <c r="E106" s="6" t="s">
        <v>16</v>
      </c>
      <c r="F106" s="6" t="s">
        <v>13</v>
      </c>
      <c r="G106" s="6">
        <v>7.0000000000000007E-2</v>
      </c>
      <c r="H106" s="6">
        <v>7.0000000000000007E-2</v>
      </c>
      <c r="I106" s="6">
        <v>125.99</v>
      </c>
      <c r="J106" s="6">
        <v>126.06</v>
      </c>
      <c r="K106" s="7">
        <f t="shared" si="16"/>
        <v>145.69</v>
      </c>
      <c r="L106" s="7">
        <f t="shared" si="16"/>
        <v>145.76</v>
      </c>
      <c r="M106" s="17">
        <f t="shared" si="1"/>
        <v>0</v>
      </c>
      <c r="N106" s="6" t="s">
        <v>26</v>
      </c>
      <c r="O106" s="13"/>
    </row>
    <row r="107" spans="1:15" x14ac:dyDescent="0.2">
      <c r="A107" s="6">
        <v>342</v>
      </c>
      <c r="B107" s="6" t="s">
        <v>10</v>
      </c>
      <c r="C107" s="6" t="s">
        <v>11</v>
      </c>
      <c r="D107" s="6">
        <v>14</v>
      </c>
      <c r="E107" s="6" t="s">
        <v>16</v>
      </c>
      <c r="F107" s="6">
        <v>1</v>
      </c>
      <c r="G107" s="6">
        <v>1.5</v>
      </c>
      <c r="H107" s="6">
        <v>1.5</v>
      </c>
      <c r="I107" s="6">
        <v>122</v>
      </c>
      <c r="J107" s="6">
        <v>123.5</v>
      </c>
      <c r="K107" s="7">
        <f t="shared" ref="K107:L112" si="17">I107+23.77</f>
        <v>145.77000000000001</v>
      </c>
      <c r="L107" s="7">
        <f t="shared" si="17"/>
        <v>147.27000000000001</v>
      </c>
      <c r="M107" s="8">
        <f t="shared" si="1"/>
        <v>1.0000000000019327E-2</v>
      </c>
      <c r="N107" s="6" t="s">
        <v>26</v>
      </c>
      <c r="O107" s="13"/>
    </row>
    <row r="108" spans="1:15" x14ac:dyDescent="0.2">
      <c r="A108" s="6">
        <v>342</v>
      </c>
      <c r="B108" s="6" t="s">
        <v>10</v>
      </c>
      <c r="C108" s="6" t="s">
        <v>11</v>
      </c>
      <c r="D108" s="6">
        <v>14</v>
      </c>
      <c r="E108" s="6" t="s">
        <v>16</v>
      </c>
      <c r="F108" s="6">
        <v>2</v>
      </c>
      <c r="G108" s="6">
        <v>1.5</v>
      </c>
      <c r="H108" s="6">
        <v>1.5</v>
      </c>
      <c r="I108" s="6">
        <v>123.5</v>
      </c>
      <c r="J108" s="6">
        <v>125</v>
      </c>
      <c r="K108" s="7">
        <f t="shared" si="17"/>
        <v>147.27000000000001</v>
      </c>
      <c r="L108" s="7">
        <f t="shared" si="17"/>
        <v>148.77000000000001</v>
      </c>
      <c r="M108" s="17">
        <f t="shared" si="1"/>
        <v>0</v>
      </c>
      <c r="N108" s="6" t="s">
        <v>26</v>
      </c>
      <c r="O108" s="13"/>
    </row>
    <row r="109" spans="1:15" x14ac:dyDescent="0.2">
      <c r="A109" s="6">
        <v>342</v>
      </c>
      <c r="B109" s="6" t="s">
        <v>10</v>
      </c>
      <c r="C109" s="6" t="s">
        <v>11</v>
      </c>
      <c r="D109" s="6">
        <v>14</v>
      </c>
      <c r="E109" s="6" t="s">
        <v>16</v>
      </c>
      <c r="F109" s="6">
        <v>3</v>
      </c>
      <c r="G109" s="6">
        <v>1.5</v>
      </c>
      <c r="H109" s="6">
        <v>1.5</v>
      </c>
      <c r="I109" s="6">
        <v>125</v>
      </c>
      <c r="J109" s="6">
        <v>126.5</v>
      </c>
      <c r="K109" s="7">
        <f t="shared" si="17"/>
        <v>148.77000000000001</v>
      </c>
      <c r="L109" s="7">
        <f t="shared" si="17"/>
        <v>150.27000000000001</v>
      </c>
      <c r="M109" s="17">
        <f t="shared" si="1"/>
        <v>0</v>
      </c>
      <c r="N109" s="6" t="s">
        <v>26</v>
      </c>
      <c r="O109" s="13"/>
    </row>
    <row r="110" spans="1:15" x14ac:dyDescent="0.2">
      <c r="A110" s="6">
        <v>342</v>
      </c>
      <c r="B110" s="6" t="s">
        <v>10</v>
      </c>
      <c r="C110" s="6" t="s">
        <v>11</v>
      </c>
      <c r="D110" s="6">
        <v>14</v>
      </c>
      <c r="E110" s="6" t="s">
        <v>16</v>
      </c>
      <c r="F110" s="6">
        <v>4</v>
      </c>
      <c r="G110" s="6">
        <v>1.5</v>
      </c>
      <c r="H110" s="6">
        <v>1.5</v>
      </c>
      <c r="I110" s="6">
        <v>126.5</v>
      </c>
      <c r="J110" s="6">
        <v>128</v>
      </c>
      <c r="K110" s="7">
        <f t="shared" si="17"/>
        <v>150.27000000000001</v>
      </c>
      <c r="L110" s="7">
        <f t="shared" si="17"/>
        <v>151.77000000000001</v>
      </c>
      <c r="M110" s="17">
        <f t="shared" si="1"/>
        <v>0</v>
      </c>
      <c r="N110" s="6" t="s">
        <v>26</v>
      </c>
      <c r="O110" s="13"/>
    </row>
    <row r="111" spans="1:15" x14ac:dyDescent="0.2">
      <c r="A111" s="6">
        <v>342</v>
      </c>
      <c r="B111" s="6" t="s">
        <v>10</v>
      </c>
      <c r="C111" s="6" t="s">
        <v>11</v>
      </c>
      <c r="D111" s="6">
        <v>14</v>
      </c>
      <c r="E111" s="6" t="s">
        <v>16</v>
      </c>
      <c r="F111" s="6">
        <v>5</v>
      </c>
      <c r="G111" s="6">
        <v>1.5</v>
      </c>
      <c r="H111" s="6">
        <v>1.5</v>
      </c>
      <c r="I111" s="6">
        <v>128</v>
      </c>
      <c r="J111" s="6">
        <v>129.5</v>
      </c>
      <c r="K111" s="7">
        <f t="shared" si="17"/>
        <v>151.77000000000001</v>
      </c>
      <c r="L111" s="7">
        <f t="shared" si="17"/>
        <v>153.27000000000001</v>
      </c>
      <c r="M111" s="17">
        <f t="shared" si="1"/>
        <v>0</v>
      </c>
      <c r="N111" s="6" t="s">
        <v>26</v>
      </c>
      <c r="O111" s="13"/>
    </row>
    <row r="112" spans="1:15" x14ac:dyDescent="0.2">
      <c r="A112" s="6">
        <v>342</v>
      </c>
      <c r="B112" s="6" t="s">
        <v>10</v>
      </c>
      <c r="C112" s="6" t="s">
        <v>11</v>
      </c>
      <c r="D112" s="6">
        <v>14</v>
      </c>
      <c r="E112" s="6" t="s">
        <v>16</v>
      </c>
      <c r="F112" s="6">
        <v>6</v>
      </c>
      <c r="G112" s="6">
        <v>1.5</v>
      </c>
      <c r="H112" s="6">
        <v>1.5</v>
      </c>
      <c r="I112" s="6">
        <v>129.5</v>
      </c>
      <c r="J112" s="6">
        <v>131</v>
      </c>
      <c r="K112" s="7">
        <f t="shared" si="17"/>
        <v>153.27000000000001</v>
      </c>
      <c r="L112" s="7">
        <f t="shared" si="17"/>
        <v>154.77000000000001</v>
      </c>
      <c r="M112" s="17">
        <f t="shared" si="1"/>
        <v>0</v>
      </c>
      <c r="N112" s="6" t="s">
        <v>26</v>
      </c>
      <c r="O112" s="13"/>
    </row>
    <row r="113" spans="1:15" x14ac:dyDescent="0.2">
      <c r="A113" s="6">
        <v>342</v>
      </c>
      <c r="B113" s="6" t="s">
        <v>10</v>
      </c>
      <c r="C113" s="6" t="s">
        <v>15</v>
      </c>
      <c r="D113" s="6">
        <v>13</v>
      </c>
      <c r="E113" s="6" t="s">
        <v>16</v>
      </c>
      <c r="F113" s="6">
        <v>1</v>
      </c>
      <c r="G113" s="7">
        <v>1.5</v>
      </c>
      <c r="H113" s="7">
        <v>1.5</v>
      </c>
      <c r="I113" s="7">
        <v>127</v>
      </c>
      <c r="J113" s="7">
        <v>128.5</v>
      </c>
      <c r="K113" s="7">
        <f t="shared" ref="K113:L115" si="18">I113+27.57</f>
        <v>154.57</v>
      </c>
      <c r="L113" s="7">
        <f t="shared" si="18"/>
        <v>156.07</v>
      </c>
      <c r="M113" s="15">
        <f t="shared" si="1"/>
        <v>-0.20000000000001705</v>
      </c>
      <c r="N113" s="10" t="s">
        <v>24</v>
      </c>
      <c r="O113" s="13"/>
    </row>
    <row r="114" spans="1:15" x14ac:dyDescent="0.2">
      <c r="A114" s="6">
        <v>342</v>
      </c>
      <c r="B114" s="6" t="s">
        <v>10</v>
      </c>
      <c r="C114" s="6" t="s">
        <v>15</v>
      </c>
      <c r="D114" s="6">
        <v>13</v>
      </c>
      <c r="E114" s="6" t="s">
        <v>16</v>
      </c>
      <c r="F114" s="6">
        <v>2</v>
      </c>
      <c r="G114" s="7">
        <v>1.5</v>
      </c>
      <c r="H114" s="7">
        <v>1.5</v>
      </c>
      <c r="I114" s="7">
        <v>128.5</v>
      </c>
      <c r="J114" s="7">
        <v>130</v>
      </c>
      <c r="K114" s="7">
        <f t="shared" si="18"/>
        <v>156.07</v>
      </c>
      <c r="L114" s="7">
        <f t="shared" si="18"/>
        <v>157.57</v>
      </c>
      <c r="M114" s="15">
        <f t="shared" si="1"/>
        <v>0</v>
      </c>
      <c r="N114" s="10" t="s">
        <v>24</v>
      </c>
      <c r="O114" s="13"/>
    </row>
    <row r="115" spans="1:15" x14ac:dyDescent="0.2">
      <c r="A115" s="6">
        <v>342</v>
      </c>
      <c r="B115" s="6" t="s">
        <v>10</v>
      </c>
      <c r="C115" s="6" t="s">
        <v>15</v>
      </c>
      <c r="D115" s="6">
        <v>13</v>
      </c>
      <c r="E115" s="6" t="s">
        <v>16</v>
      </c>
      <c r="F115" s="6">
        <v>3</v>
      </c>
      <c r="G115" s="7">
        <v>1.5</v>
      </c>
      <c r="H115" s="7">
        <v>1.5</v>
      </c>
      <c r="I115" s="7">
        <v>130</v>
      </c>
      <c r="J115" s="7">
        <v>131.5</v>
      </c>
      <c r="K115" s="7">
        <f t="shared" si="18"/>
        <v>157.57</v>
      </c>
      <c r="L115" s="7">
        <f t="shared" si="18"/>
        <v>159.07</v>
      </c>
      <c r="M115" s="15">
        <f t="shared" si="1"/>
        <v>0</v>
      </c>
      <c r="N115" s="10" t="s">
        <v>24</v>
      </c>
      <c r="O115" s="13"/>
    </row>
    <row r="116" spans="1:15" x14ac:dyDescent="0.2">
      <c r="A116" s="6">
        <v>342</v>
      </c>
      <c r="B116" s="6" t="s">
        <v>10</v>
      </c>
      <c r="C116" s="6" t="s">
        <v>14</v>
      </c>
      <c r="D116" s="6">
        <v>18</v>
      </c>
      <c r="E116" s="6" t="s">
        <v>16</v>
      </c>
      <c r="F116" s="6">
        <v>1</v>
      </c>
      <c r="G116" s="7">
        <v>1.5</v>
      </c>
      <c r="H116" s="7">
        <v>1.5</v>
      </c>
      <c r="I116" s="7">
        <v>135.9</v>
      </c>
      <c r="J116" s="7">
        <v>137.4</v>
      </c>
      <c r="K116" s="7">
        <f t="shared" ref="K116:L121" si="19">I116+22.53</f>
        <v>158.43</v>
      </c>
      <c r="L116" s="7">
        <f t="shared" si="19"/>
        <v>159.93</v>
      </c>
      <c r="M116" s="15">
        <f t="shared" si="1"/>
        <v>-0.63999999999998636</v>
      </c>
      <c r="N116" s="10" t="s">
        <v>24</v>
      </c>
      <c r="O116" s="13"/>
    </row>
    <row r="117" spans="1:15" x14ac:dyDescent="0.2">
      <c r="A117" s="6">
        <v>342</v>
      </c>
      <c r="B117" s="6" t="s">
        <v>10</v>
      </c>
      <c r="C117" s="6" t="s">
        <v>14</v>
      </c>
      <c r="D117" s="6">
        <v>18</v>
      </c>
      <c r="E117" s="6" t="s">
        <v>16</v>
      </c>
      <c r="F117" s="6">
        <v>2</v>
      </c>
      <c r="G117" s="7">
        <v>1.5</v>
      </c>
      <c r="H117" s="7">
        <v>1.5</v>
      </c>
      <c r="I117" s="7">
        <v>137.4</v>
      </c>
      <c r="J117" s="7">
        <v>138.9</v>
      </c>
      <c r="K117" s="7">
        <f t="shared" si="19"/>
        <v>159.93</v>
      </c>
      <c r="L117" s="7">
        <f t="shared" si="19"/>
        <v>161.43</v>
      </c>
      <c r="M117" s="15">
        <f t="shared" si="1"/>
        <v>0</v>
      </c>
      <c r="N117" s="10" t="s">
        <v>24</v>
      </c>
      <c r="O117" s="13"/>
    </row>
    <row r="118" spans="1:15" x14ac:dyDescent="0.2">
      <c r="A118" s="6">
        <v>342</v>
      </c>
      <c r="B118" s="6" t="s">
        <v>10</v>
      </c>
      <c r="C118" s="6" t="s">
        <v>14</v>
      </c>
      <c r="D118" s="6">
        <v>18</v>
      </c>
      <c r="E118" s="6" t="s">
        <v>16</v>
      </c>
      <c r="F118" s="6">
        <v>3</v>
      </c>
      <c r="G118" s="7">
        <v>1.5</v>
      </c>
      <c r="H118" s="7">
        <v>1.5</v>
      </c>
      <c r="I118" s="7">
        <v>138.9</v>
      </c>
      <c r="J118" s="7">
        <v>140.4</v>
      </c>
      <c r="K118" s="7">
        <f t="shared" si="19"/>
        <v>161.43</v>
      </c>
      <c r="L118" s="7">
        <f t="shared" si="19"/>
        <v>162.93</v>
      </c>
      <c r="M118" s="15">
        <f t="shared" si="1"/>
        <v>0</v>
      </c>
      <c r="N118" s="10" t="s">
        <v>24</v>
      </c>
      <c r="O118" s="13"/>
    </row>
    <row r="119" spans="1:15" x14ac:dyDescent="0.2">
      <c r="A119" s="6">
        <v>342</v>
      </c>
      <c r="B119" s="6" t="s">
        <v>10</v>
      </c>
      <c r="C119" s="6" t="s">
        <v>14</v>
      </c>
      <c r="D119" s="6">
        <v>18</v>
      </c>
      <c r="E119" s="6" t="s">
        <v>16</v>
      </c>
      <c r="F119" s="6">
        <v>4</v>
      </c>
      <c r="G119" s="7">
        <v>1.5</v>
      </c>
      <c r="H119" s="7">
        <v>1.5</v>
      </c>
      <c r="I119" s="7">
        <v>140.4</v>
      </c>
      <c r="J119" s="7">
        <v>141.9</v>
      </c>
      <c r="K119" s="7">
        <f t="shared" si="19"/>
        <v>162.93</v>
      </c>
      <c r="L119" s="7">
        <f t="shared" si="19"/>
        <v>164.43</v>
      </c>
      <c r="M119" s="15">
        <f t="shared" si="1"/>
        <v>0</v>
      </c>
      <c r="N119" s="10" t="s">
        <v>24</v>
      </c>
      <c r="O119" s="13"/>
    </row>
    <row r="120" spans="1:15" x14ac:dyDescent="0.2">
      <c r="A120" s="6">
        <v>342</v>
      </c>
      <c r="B120" s="6" t="s">
        <v>10</v>
      </c>
      <c r="C120" s="6" t="s">
        <v>14</v>
      </c>
      <c r="D120" s="6">
        <v>18</v>
      </c>
      <c r="E120" s="6" t="s">
        <v>16</v>
      </c>
      <c r="F120" s="6">
        <v>5</v>
      </c>
      <c r="G120" s="7">
        <v>0.84</v>
      </c>
      <c r="H120" s="7">
        <v>0.84</v>
      </c>
      <c r="I120" s="7">
        <v>141.9</v>
      </c>
      <c r="J120" s="7">
        <v>142.74</v>
      </c>
      <c r="K120" s="7">
        <f t="shared" si="19"/>
        <v>164.43</v>
      </c>
      <c r="L120" s="7">
        <f t="shared" si="19"/>
        <v>165.27</v>
      </c>
      <c r="M120" s="15">
        <f t="shared" si="1"/>
        <v>0</v>
      </c>
      <c r="N120" s="10" t="s">
        <v>24</v>
      </c>
      <c r="O120" s="13"/>
    </row>
    <row r="121" spans="1:15" x14ac:dyDescent="0.2">
      <c r="A121" s="6">
        <v>342</v>
      </c>
      <c r="B121" s="6" t="s">
        <v>10</v>
      </c>
      <c r="C121" s="6" t="s">
        <v>14</v>
      </c>
      <c r="D121" s="6">
        <v>18</v>
      </c>
      <c r="E121" s="6" t="s">
        <v>16</v>
      </c>
      <c r="F121" s="6" t="s">
        <v>13</v>
      </c>
      <c r="G121" s="7">
        <v>0.21</v>
      </c>
      <c r="H121" s="7">
        <v>0.21</v>
      </c>
      <c r="I121" s="7">
        <v>142.74</v>
      </c>
      <c r="J121" s="7">
        <v>142.94999999999999</v>
      </c>
      <c r="K121" s="7">
        <f t="shared" si="19"/>
        <v>165.27</v>
      </c>
      <c r="L121" s="7">
        <f t="shared" si="19"/>
        <v>165.48</v>
      </c>
      <c r="M121" s="15">
        <f t="shared" si="1"/>
        <v>0</v>
      </c>
      <c r="N121" s="10" t="s">
        <v>24</v>
      </c>
      <c r="O121" s="13"/>
    </row>
    <row r="122" spans="1:15" x14ac:dyDescent="0.2">
      <c r="A122" s="6">
        <v>342</v>
      </c>
      <c r="B122" s="6" t="s">
        <v>10</v>
      </c>
      <c r="C122" s="6" t="s">
        <v>11</v>
      </c>
      <c r="D122" s="6">
        <v>15</v>
      </c>
      <c r="E122" s="6" t="s">
        <v>16</v>
      </c>
      <c r="F122" s="6" t="s">
        <v>13</v>
      </c>
      <c r="G122" s="7">
        <v>0.28999999999999998</v>
      </c>
      <c r="H122" s="7">
        <v>0.28999999999999998</v>
      </c>
      <c r="I122" s="7">
        <v>141.19</v>
      </c>
      <c r="J122" s="7">
        <v>141.47999999999999</v>
      </c>
      <c r="K122" s="7">
        <f>I122+23.98</f>
        <v>165.17</v>
      </c>
      <c r="L122" s="7">
        <f>J122+23.98</f>
        <v>165.45999999999998</v>
      </c>
      <c r="M122" s="15">
        <f t="shared" si="1"/>
        <v>-0.31000000000000227</v>
      </c>
      <c r="N122" s="10" t="s">
        <v>24</v>
      </c>
      <c r="O122" s="13"/>
    </row>
    <row r="123" spans="1:15" x14ac:dyDescent="0.2">
      <c r="A123" s="6">
        <v>342</v>
      </c>
      <c r="B123" s="6" t="s">
        <v>10</v>
      </c>
      <c r="C123" s="6" t="s">
        <v>11</v>
      </c>
      <c r="D123" s="6">
        <v>16</v>
      </c>
      <c r="E123" s="6" t="s">
        <v>16</v>
      </c>
      <c r="F123" s="6">
        <v>1</v>
      </c>
      <c r="G123" s="7">
        <v>1.5</v>
      </c>
      <c r="H123" s="7">
        <v>1.5</v>
      </c>
      <c r="I123" s="7">
        <v>141.19999999999999</v>
      </c>
      <c r="J123" s="7">
        <v>142.69999999999999</v>
      </c>
      <c r="K123" s="7">
        <f>I123+24.78</f>
        <v>165.98</v>
      </c>
      <c r="L123" s="7">
        <f>J123+24.78</f>
        <v>167.48</v>
      </c>
      <c r="M123" s="8">
        <f t="shared" si="1"/>
        <v>0.52000000000001023</v>
      </c>
      <c r="N123" s="10" t="s">
        <v>24</v>
      </c>
      <c r="O123" s="13"/>
    </row>
    <row r="124" spans="1:15" x14ac:dyDescent="0.2">
      <c r="A124" s="6">
        <v>342</v>
      </c>
      <c r="B124" s="6" t="s">
        <v>10</v>
      </c>
      <c r="C124" s="6" t="s">
        <v>14</v>
      </c>
      <c r="D124" s="6">
        <v>19</v>
      </c>
      <c r="E124" s="6" t="s">
        <v>16</v>
      </c>
      <c r="F124" s="6">
        <v>1</v>
      </c>
      <c r="G124" s="7">
        <v>1.5</v>
      </c>
      <c r="H124" s="7">
        <v>1.5</v>
      </c>
      <c r="I124" s="7">
        <v>145.5</v>
      </c>
      <c r="J124" s="7">
        <v>147</v>
      </c>
      <c r="K124" s="7">
        <f t="shared" ref="K124:L127" si="20">I124+21.48</f>
        <v>166.98</v>
      </c>
      <c r="L124" s="7">
        <f t="shared" si="20"/>
        <v>168.48</v>
      </c>
      <c r="M124" s="15">
        <f t="shared" si="1"/>
        <v>-0.5</v>
      </c>
      <c r="N124" s="10" t="s">
        <v>24</v>
      </c>
      <c r="O124" s="13"/>
    </row>
    <row r="125" spans="1:15" x14ac:dyDescent="0.2">
      <c r="A125" s="6">
        <v>342</v>
      </c>
      <c r="B125" s="6" t="s">
        <v>10</v>
      </c>
      <c r="C125" s="6" t="s">
        <v>14</v>
      </c>
      <c r="D125" s="6">
        <v>19</v>
      </c>
      <c r="E125" s="6" t="s">
        <v>16</v>
      </c>
      <c r="F125" s="6">
        <v>2</v>
      </c>
      <c r="G125" s="7">
        <v>1.31</v>
      </c>
      <c r="H125" s="7">
        <v>1.31</v>
      </c>
      <c r="I125" s="7">
        <v>147</v>
      </c>
      <c r="J125" s="7">
        <v>148.31</v>
      </c>
      <c r="K125" s="7">
        <f t="shared" si="20"/>
        <v>168.48</v>
      </c>
      <c r="L125" s="7">
        <f t="shared" si="20"/>
        <v>169.79</v>
      </c>
      <c r="M125" s="15">
        <f t="shared" si="1"/>
        <v>0</v>
      </c>
      <c r="N125" s="10" t="s">
        <v>24</v>
      </c>
      <c r="O125" s="13"/>
    </row>
    <row r="126" spans="1:15" x14ac:dyDescent="0.2">
      <c r="A126" s="6">
        <v>342</v>
      </c>
      <c r="B126" s="6" t="s">
        <v>10</v>
      </c>
      <c r="C126" s="6" t="s">
        <v>14</v>
      </c>
      <c r="D126" s="6">
        <v>19</v>
      </c>
      <c r="E126" s="6" t="s">
        <v>16</v>
      </c>
      <c r="F126" s="6">
        <v>3</v>
      </c>
      <c r="G126" s="7">
        <v>0.67</v>
      </c>
      <c r="H126" s="7">
        <v>0.67</v>
      </c>
      <c r="I126" s="7">
        <v>148.31</v>
      </c>
      <c r="J126" s="7">
        <v>148.97999999999999</v>
      </c>
      <c r="K126" s="7">
        <f t="shared" si="20"/>
        <v>169.79</v>
      </c>
      <c r="L126" s="7">
        <f t="shared" si="20"/>
        <v>170.45999999999998</v>
      </c>
      <c r="M126" s="15">
        <f t="shared" si="1"/>
        <v>0</v>
      </c>
      <c r="N126" s="10" t="s">
        <v>24</v>
      </c>
      <c r="O126" s="13"/>
    </row>
    <row r="127" spans="1:15" x14ac:dyDescent="0.2">
      <c r="A127" s="6">
        <v>342</v>
      </c>
      <c r="B127" s="6" t="s">
        <v>10</v>
      </c>
      <c r="C127" s="6" t="s">
        <v>14</v>
      </c>
      <c r="D127" s="6">
        <v>19</v>
      </c>
      <c r="E127" s="6" t="s">
        <v>16</v>
      </c>
      <c r="F127" s="6" t="s">
        <v>13</v>
      </c>
      <c r="G127" s="7">
        <v>0.32</v>
      </c>
      <c r="H127" s="7">
        <v>0.32</v>
      </c>
      <c r="I127" s="7">
        <v>148.97999999999999</v>
      </c>
      <c r="J127" s="7">
        <v>149.30000000000001</v>
      </c>
      <c r="K127" s="7">
        <f t="shared" si="20"/>
        <v>170.45999999999998</v>
      </c>
      <c r="L127" s="7">
        <f t="shared" si="20"/>
        <v>170.78</v>
      </c>
      <c r="M127" s="15">
        <f t="shared" si="1"/>
        <v>0</v>
      </c>
      <c r="N127" s="10" t="s">
        <v>24</v>
      </c>
      <c r="O127" s="13"/>
    </row>
    <row r="128" spans="1:15" x14ac:dyDescent="0.2">
      <c r="A128" s="6">
        <v>342</v>
      </c>
      <c r="B128" s="6" t="s">
        <v>10</v>
      </c>
      <c r="C128" s="6" t="s">
        <v>15</v>
      </c>
      <c r="D128" s="6">
        <v>14</v>
      </c>
      <c r="E128" s="6" t="s">
        <v>16</v>
      </c>
      <c r="F128" s="6">
        <v>5</v>
      </c>
      <c r="G128" s="7">
        <v>1.5</v>
      </c>
      <c r="H128" s="7">
        <v>1.5</v>
      </c>
      <c r="I128" s="7">
        <v>142.6</v>
      </c>
      <c r="J128" s="7">
        <v>144.1</v>
      </c>
      <c r="K128" s="7">
        <f t="shared" ref="K128:L131" si="21">I128+27.68</f>
        <v>170.28</v>
      </c>
      <c r="L128" s="7">
        <f t="shared" si="21"/>
        <v>171.78</v>
      </c>
      <c r="M128" s="15">
        <f t="shared" si="1"/>
        <v>-0.5</v>
      </c>
      <c r="N128" s="10" t="s">
        <v>24</v>
      </c>
      <c r="O128" s="13"/>
    </row>
    <row r="129" spans="1:15" x14ac:dyDescent="0.2">
      <c r="A129" s="6">
        <v>342</v>
      </c>
      <c r="B129" s="6" t="s">
        <v>10</v>
      </c>
      <c r="C129" s="6" t="s">
        <v>15</v>
      </c>
      <c r="D129" s="6">
        <v>14</v>
      </c>
      <c r="E129" s="6" t="s">
        <v>16</v>
      </c>
      <c r="F129" s="6">
        <v>6</v>
      </c>
      <c r="G129" s="7">
        <v>1.3</v>
      </c>
      <c r="H129" s="7">
        <v>1.3</v>
      </c>
      <c r="I129" s="7">
        <v>144.1</v>
      </c>
      <c r="J129" s="7">
        <v>145.4</v>
      </c>
      <c r="K129" s="7">
        <f t="shared" si="21"/>
        <v>171.78</v>
      </c>
      <c r="L129" s="7">
        <f t="shared" si="21"/>
        <v>173.08</v>
      </c>
      <c r="M129" s="15">
        <f t="shared" si="1"/>
        <v>0</v>
      </c>
      <c r="N129" s="10" t="s">
        <v>24</v>
      </c>
      <c r="O129" s="13"/>
    </row>
    <row r="130" spans="1:15" x14ac:dyDescent="0.2">
      <c r="A130" s="6">
        <v>342</v>
      </c>
      <c r="B130" s="6" t="s">
        <v>10</v>
      </c>
      <c r="C130" s="6" t="s">
        <v>15</v>
      </c>
      <c r="D130" s="6">
        <v>14</v>
      </c>
      <c r="E130" s="6" t="s">
        <v>16</v>
      </c>
      <c r="F130" s="6">
        <v>7</v>
      </c>
      <c r="G130" s="7">
        <v>0.57999999999999996</v>
      </c>
      <c r="H130" s="7">
        <v>0.57999999999999996</v>
      </c>
      <c r="I130" s="7">
        <v>145.4</v>
      </c>
      <c r="J130" s="7">
        <v>145.97999999999999</v>
      </c>
      <c r="K130" s="7">
        <f t="shared" si="21"/>
        <v>173.08</v>
      </c>
      <c r="L130" s="7">
        <f t="shared" si="21"/>
        <v>173.66</v>
      </c>
      <c r="M130" s="15">
        <f t="shared" si="1"/>
        <v>0</v>
      </c>
      <c r="N130" s="10" t="s">
        <v>24</v>
      </c>
      <c r="O130" s="13"/>
    </row>
    <row r="131" spans="1:15" x14ac:dyDescent="0.2">
      <c r="A131" s="6">
        <v>342</v>
      </c>
      <c r="B131" s="6" t="s">
        <v>10</v>
      </c>
      <c r="C131" s="6" t="s">
        <v>15</v>
      </c>
      <c r="D131" s="6">
        <v>14</v>
      </c>
      <c r="E131" s="6" t="s">
        <v>16</v>
      </c>
      <c r="F131" s="6" t="s">
        <v>13</v>
      </c>
      <c r="G131" s="7">
        <v>0.3</v>
      </c>
      <c r="H131" s="7">
        <v>0.3</v>
      </c>
      <c r="I131" s="7">
        <v>145.97999999999999</v>
      </c>
      <c r="J131" s="7">
        <v>146.28</v>
      </c>
      <c r="K131" s="7">
        <f t="shared" si="21"/>
        <v>173.66</v>
      </c>
      <c r="L131" s="7">
        <f t="shared" si="21"/>
        <v>173.96</v>
      </c>
      <c r="M131" s="15">
        <f t="shared" si="1"/>
        <v>0</v>
      </c>
      <c r="N131" s="10" t="s">
        <v>24</v>
      </c>
      <c r="O131" s="13"/>
    </row>
    <row r="132" spans="1:15" x14ac:dyDescent="0.2">
      <c r="A132" s="6">
        <v>342</v>
      </c>
      <c r="B132" s="6" t="s">
        <v>10</v>
      </c>
      <c r="C132" s="6" t="s">
        <v>11</v>
      </c>
      <c r="D132" s="6">
        <v>16</v>
      </c>
      <c r="E132" s="6" t="s">
        <v>16</v>
      </c>
      <c r="F132" s="6">
        <v>7</v>
      </c>
      <c r="G132" s="7">
        <v>0.56999999999999995</v>
      </c>
      <c r="H132" s="7">
        <v>0.56999999999999995</v>
      </c>
      <c r="I132" s="7">
        <v>150.11000000000001</v>
      </c>
      <c r="J132" s="7">
        <v>150.68</v>
      </c>
      <c r="K132" s="7">
        <f>I132+24.78</f>
        <v>174.89000000000001</v>
      </c>
      <c r="L132" s="7">
        <f>J132+24.78</f>
        <v>175.46</v>
      </c>
      <c r="M132" s="8">
        <f t="shared" si="1"/>
        <v>0.93000000000000682</v>
      </c>
      <c r="N132" s="10" t="s">
        <v>24</v>
      </c>
      <c r="O132" s="13"/>
    </row>
    <row r="133" spans="1:15" x14ac:dyDescent="0.2">
      <c r="A133" s="6">
        <v>342</v>
      </c>
      <c r="B133" s="6" t="s">
        <v>10</v>
      </c>
      <c r="C133" s="6" t="s">
        <v>11</v>
      </c>
      <c r="D133" s="6">
        <v>16</v>
      </c>
      <c r="E133" s="6" t="s">
        <v>16</v>
      </c>
      <c r="F133" s="6" t="s">
        <v>13</v>
      </c>
      <c r="G133" s="7">
        <v>0.27</v>
      </c>
      <c r="H133" s="7">
        <v>0.27</v>
      </c>
      <c r="I133" s="7">
        <v>150.68</v>
      </c>
      <c r="J133" s="7">
        <v>150.94999999999999</v>
      </c>
      <c r="K133" s="7">
        <f>I133+24.78</f>
        <v>175.46</v>
      </c>
      <c r="L133" s="7">
        <f>J133+24.78</f>
        <v>175.73</v>
      </c>
      <c r="M133" s="15">
        <f t="shared" si="1"/>
        <v>0</v>
      </c>
      <c r="N133" s="10" t="s">
        <v>24</v>
      </c>
      <c r="O133" s="13"/>
    </row>
    <row r="134" spans="1:15" x14ac:dyDescent="0.2">
      <c r="A134" s="6">
        <v>342</v>
      </c>
      <c r="B134" s="6" t="s">
        <v>10</v>
      </c>
      <c r="C134" s="6" t="s">
        <v>11</v>
      </c>
      <c r="D134" s="6">
        <v>17</v>
      </c>
      <c r="E134" s="6" t="s">
        <v>16</v>
      </c>
      <c r="F134" s="6">
        <v>1</v>
      </c>
      <c r="G134" s="7">
        <v>1.5</v>
      </c>
      <c r="H134" s="7">
        <v>1.5</v>
      </c>
      <c r="I134" s="7">
        <v>150.80000000000001</v>
      </c>
      <c r="J134" s="7">
        <v>152.30000000000001</v>
      </c>
      <c r="K134" s="7">
        <f>I134+25.94</f>
        <v>176.74</v>
      </c>
      <c r="L134" s="7">
        <f>J134+25.94</f>
        <v>178.24</v>
      </c>
      <c r="M134" s="8">
        <f t="shared" si="1"/>
        <v>1.0100000000000193</v>
      </c>
      <c r="N134" s="10" t="s">
        <v>24</v>
      </c>
      <c r="O134" s="13"/>
    </row>
    <row r="135" spans="1:15" x14ac:dyDescent="0.2">
      <c r="A135" s="6">
        <v>342</v>
      </c>
      <c r="B135" s="6" t="s">
        <v>10</v>
      </c>
      <c r="C135" s="6" t="s">
        <v>15</v>
      </c>
      <c r="D135" s="6">
        <v>15</v>
      </c>
      <c r="E135" s="6" t="s">
        <v>16</v>
      </c>
      <c r="F135" s="6">
        <v>5</v>
      </c>
      <c r="G135" s="7">
        <v>1.5</v>
      </c>
      <c r="H135" s="7">
        <v>1.5</v>
      </c>
      <c r="I135" s="7">
        <v>152.19999999999999</v>
      </c>
      <c r="J135" s="7">
        <v>153.69999999999999</v>
      </c>
      <c r="K135" s="7">
        <f t="shared" ref="K135:L138" si="22">I135+27.88</f>
        <v>180.07999999999998</v>
      </c>
      <c r="L135" s="7">
        <f t="shared" si="22"/>
        <v>181.57999999999998</v>
      </c>
      <c r="M135" s="8">
        <f t="shared" si="1"/>
        <v>1.839999999999975</v>
      </c>
      <c r="N135" s="10" t="s">
        <v>24</v>
      </c>
      <c r="O135" s="13"/>
    </row>
    <row r="136" spans="1:15" x14ac:dyDescent="0.2">
      <c r="A136" s="6">
        <v>342</v>
      </c>
      <c r="B136" s="6" t="s">
        <v>10</v>
      </c>
      <c r="C136" s="6" t="s">
        <v>15</v>
      </c>
      <c r="D136" s="6">
        <v>15</v>
      </c>
      <c r="E136" s="6" t="s">
        <v>16</v>
      </c>
      <c r="F136" s="6">
        <v>6</v>
      </c>
      <c r="G136" s="7">
        <v>1.4</v>
      </c>
      <c r="H136" s="7">
        <v>1.4</v>
      </c>
      <c r="I136" s="7">
        <v>153.69999999999999</v>
      </c>
      <c r="J136" s="7">
        <v>155.1</v>
      </c>
      <c r="K136" s="7">
        <f t="shared" si="22"/>
        <v>181.57999999999998</v>
      </c>
      <c r="L136" s="7">
        <f t="shared" si="22"/>
        <v>182.98</v>
      </c>
      <c r="M136" s="15">
        <f t="shared" si="1"/>
        <v>0</v>
      </c>
      <c r="N136" s="10" t="s">
        <v>24</v>
      </c>
      <c r="O136" s="13"/>
    </row>
    <row r="137" spans="1:15" x14ac:dyDescent="0.2">
      <c r="A137" s="6">
        <v>342</v>
      </c>
      <c r="B137" s="6" t="s">
        <v>10</v>
      </c>
      <c r="C137" s="6" t="s">
        <v>15</v>
      </c>
      <c r="D137" s="6">
        <v>15</v>
      </c>
      <c r="E137" s="6" t="s">
        <v>16</v>
      </c>
      <c r="F137" s="6">
        <v>7</v>
      </c>
      <c r="G137" s="7">
        <v>0.52</v>
      </c>
      <c r="H137" s="7">
        <v>0.52</v>
      </c>
      <c r="I137" s="7">
        <v>155.1</v>
      </c>
      <c r="J137" s="7">
        <v>155.62</v>
      </c>
      <c r="K137" s="7">
        <f t="shared" si="22"/>
        <v>182.98</v>
      </c>
      <c r="L137" s="7">
        <f t="shared" si="22"/>
        <v>183.5</v>
      </c>
      <c r="M137" s="15">
        <f t="shared" si="1"/>
        <v>0</v>
      </c>
      <c r="N137" s="10" t="s">
        <v>24</v>
      </c>
      <c r="O137" s="13"/>
    </row>
    <row r="138" spans="1:15" x14ac:dyDescent="0.2">
      <c r="A138" s="6">
        <v>342</v>
      </c>
      <c r="B138" s="6" t="s">
        <v>10</v>
      </c>
      <c r="C138" s="6" t="s">
        <v>15</v>
      </c>
      <c r="D138" s="6">
        <v>15</v>
      </c>
      <c r="E138" s="6" t="s">
        <v>16</v>
      </c>
      <c r="F138" s="6" t="s">
        <v>13</v>
      </c>
      <c r="G138" s="7">
        <v>0.36</v>
      </c>
      <c r="H138" s="7">
        <v>0.36</v>
      </c>
      <c r="I138" s="7">
        <v>155.62</v>
      </c>
      <c r="J138" s="7">
        <v>155.97999999999999</v>
      </c>
      <c r="K138" s="7">
        <f t="shared" si="22"/>
        <v>183.5</v>
      </c>
      <c r="L138" s="7">
        <f t="shared" si="22"/>
        <v>183.85999999999999</v>
      </c>
      <c r="M138" s="15">
        <f t="shared" si="1"/>
        <v>0</v>
      </c>
      <c r="N138" s="10" t="s">
        <v>24</v>
      </c>
      <c r="O138" s="13"/>
    </row>
    <row r="139" spans="1:15" x14ac:dyDescent="0.2">
      <c r="A139" s="6">
        <v>342</v>
      </c>
      <c r="B139" s="6" t="s">
        <v>10</v>
      </c>
      <c r="C139" s="6" t="s">
        <v>14</v>
      </c>
      <c r="D139" s="6">
        <v>20</v>
      </c>
      <c r="E139" s="6" t="s">
        <v>16</v>
      </c>
      <c r="F139" s="6">
        <v>1</v>
      </c>
      <c r="G139" s="7">
        <v>1.5</v>
      </c>
      <c r="H139" s="7">
        <v>1.5</v>
      </c>
      <c r="I139" s="7">
        <v>155.1</v>
      </c>
      <c r="J139" s="7">
        <v>156.6</v>
      </c>
      <c r="K139" s="7">
        <f t="shared" ref="K139:L146" si="23">I139+30.5</f>
        <v>185.6</v>
      </c>
      <c r="L139" s="7">
        <f t="shared" si="23"/>
        <v>187.1</v>
      </c>
      <c r="M139" s="8">
        <f t="shared" si="1"/>
        <v>1.7400000000000091</v>
      </c>
      <c r="N139" s="10" t="s">
        <v>24</v>
      </c>
      <c r="O139" s="13"/>
    </row>
    <row r="140" spans="1:15" x14ac:dyDescent="0.2">
      <c r="A140" s="6">
        <v>342</v>
      </c>
      <c r="B140" s="6" t="s">
        <v>10</v>
      </c>
      <c r="C140" s="6" t="s">
        <v>14</v>
      </c>
      <c r="D140" s="6">
        <v>20</v>
      </c>
      <c r="E140" s="6" t="s">
        <v>16</v>
      </c>
      <c r="F140" s="6">
        <v>2</v>
      </c>
      <c r="G140" s="7">
        <v>1.5</v>
      </c>
      <c r="H140" s="7">
        <v>1.5</v>
      </c>
      <c r="I140" s="7">
        <v>156.6</v>
      </c>
      <c r="J140" s="7">
        <v>158.1</v>
      </c>
      <c r="K140" s="7">
        <f t="shared" si="23"/>
        <v>187.1</v>
      </c>
      <c r="L140" s="7">
        <f t="shared" si="23"/>
        <v>188.6</v>
      </c>
      <c r="M140" s="15">
        <f t="shared" si="1"/>
        <v>0</v>
      </c>
      <c r="N140" s="10" t="s">
        <v>24</v>
      </c>
      <c r="O140" s="13"/>
    </row>
    <row r="141" spans="1:15" x14ac:dyDescent="0.2">
      <c r="A141" s="6">
        <v>342</v>
      </c>
      <c r="B141" s="6" t="s">
        <v>10</v>
      </c>
      <c r="C141" s="6" t="s">
        <v>14</v>
      </c>
      <c r="D141" s="6">
        <v>20</v>
      </c>
      <c r="E141" s="6" t="s">
        <v>16</v>
      </c>
      <c r="F141" s="6">
        <v>3</v>
      </c>
      <c r="G141" s="7">
        <v>1.5</v>
      </c>
      <c r="H141" s="7">
        <v>1.5</v>
      </c>
      <c r="I141" s="7">
        <v>158.1</v>
      </c>
      <c r="J141" s="7">
        <v>159.6</v>
      </c>
      <c r="K141" s="7">
        <f t="shared" si="23"/>
        <v>188.6</v>
      </c>
      <c r="L141" s="7">
        <f t="shared" si="23"/>
        <v>190.1</v>
      </c>
      <c r="M141" s="15">
        <f t="shared" ref="M141:M233" si="24">K141-L140</f>
        <v>0</v>
      </c>
      <c r="N141" s="10" t="s">
        <v>24</v>
      </c>
      <c r="O141" s="13"/>
    </row>
    <row r="142" spans="1:15" x14ac:dyDescent="0.2">
      <c r="A142" s="6">
        <v>342</v>
      </c>
      <c r="B142" s="6" t="s">
        <v>10</v>
      </c>
      <c r="C142" s="6" t="s">
        <v>14</v>
      </c>
      <c r="D142" s="6">
        <v>20</v>
      </c>
      <c r="E142" s="6" t="s">
        <v>16</v>
      </c>
      <c r="F142" s="6">
        <v>4</v>
      </c>
      <c r="G142" s="7">
        <v>1.5</v>
      </c>
      <c r="H142" s="7">
        <v>1.5</v>
      </c>
      <c r="I142" s="7">
        <v>159.6</v>
      </c>
      <c r="J142" s="7">
        <v>161.1</v>
      </c>
      <c r="K142" s="7">
        <f t="shared" si="23"/>
        <v>190.1</v>
      </c>
      <c r="L142" s="7">
        <f t="shared" si="23"/>
        <v>191.6</v>
      </c>
      <c r="M142" s="15">
        <f t="shared" si="24"/>
        <v>0</v>
      </c>
      <c r="N142" s="10" t="s">
        <v>24</v>
      </c>
      <c r="O142" s="13"/>
    </row>
    <row r="143" spans="1:15" x14ac:dyDescent="0.2">
      <c r="A143" s="6">
        <v>342</v>
      </c>
      <c r="B143" s="6" t="s">
        <v>10</v>
      </c>
      <c r="C143" s="6" t="s">
        <v>14</v>
      </c>
      <c r="D143" s="6">
        <v>20</v>
      </c>
      <c r="E143" s="6" t="s">
        <v>16</v>
      </c>
      <c r="F143" s="6">
        <v>5</v>
      </c>
      <c r="G143" s="7">
        <v>1.5</v>
      </c>
      <c r="H143" s="7">
        <v>1.5</v>
      </c>
      <c r="I143" s="7">
        <v>161.1</v>
      </c>
      <c r="J143" s="7">
        <v>162.6</v>
      </c>
      <c r="K143" s="7">
        <f t="shared" si="23"/>
        <v>191.6</v>
      </c>
      <c r="L143" s="7">
        <f t="shared" si="23"/>
        <v>193.1</v>
      </c>
      <c r="M143" s="15">
        <f t="shared" si="24"/>
        <v>0</v>
      </c>
      <c r="N143" s="10" t="s">
        <v>24</v>
      </c>
      <c r="O143" s="13"/>
    </row>
    <row r="144" spans="1:15" x14ac:dyDescent="0.2">
      <c r="A144" s="6">
        <v>342</v>
      </c>
      <c r="B144" s="6" t="s">
        <v>10</v>
      </c>
      <c r="C144" s="6" t="s">
        <v>14</v>
      </c>
      <c r="D144" s="6">
        <v>20</v>
      </c>
      <c r="E144" s="6" t="s">
        <v>16</v>
      </c>
      <c r="F144" s="6">
        <v>6</v>
      </c>
      <c r="G144" s="7">
        <v>1.3</v>
      </c>
      <c r="H144" s="7">
        <v>1.3</v>
      </c>
      <c r="I144" s="7">
        <v>162.6</v>
      </c>
      <c r="J144" s="7">
        <v>163.9</v>
      </c>
      <c r="K144" s="7">
        <f t="shared" si="23"/>
        <v>193.1</v>
      </c>
      <c r="L144" s="7">
        <f t="shared" si="23"/>
        <v>194.4</v>
      </c>
      <c r="M144" s="15">
        <f t="shared" si="24"/>
        <v>0</v>
      </c>
      <c r="N144" s="10" t="s">
        <v>24</v>
      </c>
      <c r="O144" s="13"/>
    </row>
    <row r="145" spans="1:15" x14ac:dyDescent="0.2">
      <c r="A145" s="6">
        <v>342</v>
      </c>
      <c r="B145" s="6" t="s">
        <v>10</v>
      </c>
      <c r="C145" s="6" t="s">
        <v>14</v>
      </c>
      <c r="D145" s="6">
        <v>20</v>
      </c>
      <c r="E145" s="6" t="s">
        <v>16</v>
      </c>
      <c r="F145" s="6">
        <v>7</v>
      </c>
      <c r="G145" s="7">
        <v>0.63</v>
      </c>
      <c r="H145" s="7">
        <v>0.63</v>
      </c>
      <c r="I145" s="7">
        <v>163.9</v>
      </c>
      <c r="J145" s="7">
        <v>164.53</v>
      </c>
      <c r="K145" s="7">
        <f t="shared" si="23"/>
        <v>194.4</v>
      </c>
      <c r="L145" s="7">
        <f t="shared" si="23"/>
        <v>195.03</v>
      </c>
      <c r="M145" s="15">
        <f t="shared" si="24"/>
        <v>0</v>
      </c>
      <c r="N145" s="10" t="s">
        <v>24</v>
      </c>
      <c r="O145" s="13"/>
    </row>
    <row r="146" spans="1:15" x14ac:dyDescent="0.2">
      <c r="A146" s="6">
        <v>342</v>
      </c>
      <c r="B146" s="6" t="s">
        <v>10</v>
      </c>
      <c r="C146" s="6" t="s">
        <v>14</v>
      </c>
      <c r="D146" s="6">
        <v>20</v>
      </c>
      <c r="E146" s="6" t="s">
        <v>16</v>
      </c>
      <c r="F146" s="6" t="s">
        <v>13</v>
      </c>
      <c r="G146" s="7">
        <v>0.34</v>
      </c>
      <c r="H146" s="7">
        <v>0.34</v>
      </c>
      <c r="I146" s="7">
        <v>164.53</v>
      </c>
      <c r="J146" s="7">
        <v>164.87</v>
      </c>
      <c r="K146" s="7">
        <f t="shared" si="23"/>
        <v>195.03</v>
      </c>
      <c r="L146" s="7">
        <f t="shared" si="23"/>
        <v>195.37</v>
      </c>
      <c r="M146" s="15">
        <f t="shared" si="24"/>
        <v>0</v>
      </c>
      <c r="N146" s="10" t="s">
        <v>24</v>
      </c>
      <c r="O146" s="13"/>
    </row>
    <row r="147" spans="1:15" x14ac:dyDescent="0.2">
      <c r="A147" s="6">
        <v>342</v>
      </c>
      <c r="B147" s="6" t="s">
        <v>10</v>
      </c>
      <c r="C147" s="6" t="s">
        <v>15</v>
      </c>
      <c r="D147" s="6">
        <v>17</v>
      </c>
      <c r="E147" s="6" t="s">
        <v>16</v>
      </c>
      <c r="F147" s="6">
        <v>1</v>
      </c>
      <c r="G147" s="7">
        <v>1.5</v>
      </c>
      <c r="H147" s="7">
        <v>1.5</v>
      </c>
      <c r="I147" s="7">
        <v>165.4</v>
      </c>
      <c r="J147" s="7">
        <v>166.9</v>
      </c>
      <c r="K147" s="7">
        <f t="shared" ref="K147:L149" si="25">I147+29.9</f>
        <v>195.3</v>
      </c>
      <c r="L147" s="7">
        <f t="shared" si="25"/>
        <v>196.8</v>
      </c>
      <c r="M147" s="15">
        <f t="shared" si="24"/>
        <v>-6.9999999999993179E-2</v>
      </c>
      <c r="N147" s="10" t="s">
        <v>24</v>
      </c>
      <c r="O147" s="13"/>
    </row>
    <row r="148" spans="1:15" x14ac:dyDescent="0.2">
      <c r="A148" s="6">
        <v>342</v>
      </c>
      <c r="B148" s="6" t="s">
        <v>10</v>
      </c>
      <c r="C148" s="6" t="s">
        <v>15</v>
      </c>
      <c r="D148" s="6">
        <v>17</v>
      </c>
      <c r="E148" s="6" t="s">
        <v>16</v>
      </c>
      <c r="F148" s="6">
        <v>2</v>
      </c>
      <c r="G148" s="7">
        <v>1.5</v>
      </c>
      <c r="H148" s="7">
        <v>1.5</v>
      </c>
      <c r="I148" s="7">
        <v>166.9</v>
      </c>
      <c r="J148" s="7">
        <v>168.4</v>
      </c>
      <c r="K148" s="7">
        <f t="shared" si="25"/>
        <v>196.8</v>
      </c>
      <c r="L148" s="7">
        <f t="shared" si="25"/>
        <v>198.3</v>
      </c>
      <c r="M148" s="15">
        <f t="shared" si="24"/>
        <v>0</v>
      </c>
      <c r="N148" s="10" t="s">
        <v>24</v>
      </c>
      <c r="O148" s="13"/>
    </row>
    <row r="149" spans="1:15" x14ac:dyDescent="0.2">
      <c r="A149" s="6">
        <v>342</v>
      </c>
      <c r="B149" s="6" t="s">
        <v>10</v>
      </c>
      <c r="C149" s="6" t="s">
        <v>15</v>
      </c>
      <c r="D149" s="6">
        <v>17</v>
      </c>
      <c r="E149" s="6" t="s">
        <v>16</v>
      </c>
      <c r="F149" s="6">
        <v>3</v>
      </c>
      <c r="G149" s="7">
        <v>1.5</v>
      </c>
      <c r="H149" s="7">
        <v>1.5</v>
      </c>
      <c r="I149" s="7">
        <v>168.4</v>
      </c>
      <c r="J149" s="7">
        <v>169.9</v>
      </c>
      <c r="K149" s="7">
        <f t="shared" si="25"/>
        <v>198.3</v>
      </c>
      <c r="L149" s="7">
        <f t="shared" si="25"/>
        <v>199.8</v>
      </c>
      <c r="M149" s="15">
        <f t="shared" si="24"/>
        <v>0</v>
      </c>
      <c r="N149" s="10" t="s">
        <v>24</v>
      </c>
      <c r="O149" s="13"/>
    </row>
    <row r="150" spans="1:15" x14ac:dyDescent="0.2">
      <c r="A150" s="6">
        <v>342</v>
      </c>
      <c r="B150" s="6" t="s">
        <v>10</v>
      </c>
      <c r="C150" s="6" t="s">
        <v>11</v>
      </c>
      <c r="D150" s="6">
        <v>19</v>
      </c>
      <c r="E150" s="6" t="s">
        <v>16</v>
      </c>
      <c r="F150" s="6">
        <v>2</v>
      </c>
      <c r="G150" s="7">
        <v>1.5</v>
      </c>
      <c r="H150" s="7">
        <v>1.5</v>
      </c>
      <c r="I150" s="7">
        <v>171.5</v>
      </c>
      <c r="J150" s="7">
        <v>173</v>
      </c>
      <c r="K150" s="7">
        <f>I150+28.37</f>
        <v>199.87</v>
      </c>
      <c r="L150" s="7">
        <f>J150+28.37</f>
        <v>201.37</v>
      </c>
      <c r="M150" s="8">
        <f t="shared" si="24"/>
        <v>6.9999999999993179E-2</v>
      </c>
      <c r="N150" s="10" t="s">
        <v>24</v>
      </c>
      <c r="O150" s="13"/>
    </row>
    <row r="151" spans="1:15" x14ac:dyDescent="0.2">
      <c r="A151" s="6">
        <v>342</v>
      </c>
      <c r="B151" s="6" t="s">
        <v>10</v>
      </c>
      <c r="C151" s="6" t="s">
        <v>14</v>
      </c>
      <c r="D151" s="6">
        <v>21</v>
      </c>
      <c r="E151" s="6" t="s">
        <v>16</v>
      </c>
      <c r="F151" s="6">
        <v>5</v>
      </c>
      <c r="G151" s="7">
        <v>1.21</v>
      </c>
      <c r="H151" s="7">
        <v>1.21</v>
      </c>
      <c r="I151" s="7">
        <v>170.7</v>
      </c>
      <c r="J151" s="7">
        <v>171.91</v>
      </c>
      <c r="K151" s="7">
        <f>I151+30.42</f>
        <v>201.12</v>
      </c>
      <c r="L151" s="7">
        <f>J151+30.42</f>
        <v>202.32999999999998</v>
      </c>
      <c r="M151" s="15">
        <f t="shared" si="24"/>
        <v>-0.25</v>
      </c>
      <c r="N151" s="10" t="s">
        <v>24</v>
      </c>
      <c r="O151" s="13"/>
    </row>
    <row r="152" spans="1:15" x14ac:dyDescent="0.2">
      <c r="A152" s="6">
        <v>342</v>
      </c>
      <c r="B152" s="6" t="s">
        <v>10</v>
      </c>
      <c r="C152" s="6" t="s">
        <v>14</v>
      </c>
      <c r="D152" s="6">
        <v>21</v>
      </c>
      <c r="E152" s="6" t="s">
        <v>16</v>
      </c>
      <c r="F152" s="6" t="s">
        <v>13</v>
      </c>
      <c r="G152" s="7">
        <v>0.35</v>
      </c>
      <c r="H152" s="7">
        <v>0.35</v>
      </c>
      <c r="I152" s="7">
        <v>171.91</v>
      </c>
      <c r="J152" s="7">
        <v>172.26</v>
      </c>
      <c r="K152" s="7">
        <f>I152+30.42</f>
        <v>202.32999999999998</v>
      </c>
      <c r="L152" s="7">
        <f>J152+30.42</f>
        <v>202.68</v>
      </c>
      <c r="M152" s="15">
        <f t="shared" si="24"/>
        <v>0</v>
      </c>
      <c r="N152" s="10" t="s">
        <v>24</v>
      </c>
      <c r="O152" s="13"/>
    </row>
    <row r="153" spans="1:15" x14ac:dyDescent="0.2">
      <c r="A153" s="6">
        <v>342</v>
      </c>
      <c r="B153" s="6" t="s">
        <v>10</v>
      </c>
      <c r="C153" s="6" t="s">
        <v>11</v>
      </c>
      <c r="D153" s="6">
        <v>19</v>
      </c>
      <c r="E153" s="6" t="s">
        <v>16</v>
      </c>
      <c r="F153" s="6">
        <v>4</v>
      </c>
      <c r="G153" s="7">
        <v>1.3</v>
      </c>
      <c r="H153" s="7">
        <v>1.3</v>
      </c>
      <c r="I153" s="7">
        <v>174.5</v>
      </c>
      <c r="J153" s="7">
        <v>175.8</v>
      </c>
      <c r="K153" s="7">
        <f>I153+28.37</f>
        <v>202.87</v>
      </c>
      <c r="L153" s="7">
        <f>J153+28.37</f>
        <v>204.17000000000002</v>
      </c>
      <c r="M153" s="8">
        <f t="shared" si="24"/>
        <v>0.18999999999999773</v>
      </c>
      <c r="N153" s="10" t="s">
        <v>24</v>
      </c>
      <c r="O153" s="13"/>
    </row>
    <row r="154" spans="1:15" x14ac:dyDescent="0.2">
      <c r="A154" s="6">
        <v>342</v>
      </c>
      <c r="B154" s="6" t="s">
        <v>10</v>
      </c>
      <c r="C154" s="6" t="s">
        <v>11</v>
      </c>
      <c r="D154" s="6">
        <v>19</v>
      </c>
      <c r="E154" s="6" t="s">
        <v>16</v>
      </c>
      <c r="F154" s="6" t="s">
        <v>13</v>
      </c>
      <c r="G154" s="7">
        <v>0.28999999999999998</v>
      </c>
      <c r="H154" s="7">
        <v>0.28999999999999998</v>
      </c>
      <c r="I154" s="7">
        <v>175.8</v>
      </c>
      <c r="J154" s="7">
        <v>176.09</v>
      </c>
      <c r="K154" s="7">
        <f>I154+28.37</f>
        <v>204.17000000000002</v>
      </c>
      <c r="L154" s="7">
        <f>J154+28.37</f>
        <v>204.46</v>
      </c>
      <c r="M154" s="15">
        <f t="shared" si="24"/>
        <v>0</v>
      </c>
      <c r="N154" s="10" t="s">
        <v>24</v>
      </c>
      <c r="O154" s="13"/>
    </row>
    <row r="155" spans="1:15" x14ac:dyDescent="0.2">
      <c r="A155" s="6">
        <v>342</v>
      </c>
      <c r="B155" s="6" t="s">
        <v>10</v>
      </c>
      <c r="C155" s="6" t="s">
        <v>15</v>
      </c>
      <c r="D155" s="6">
        <v>17</v>
      </c>
      <c r="E155" s="6" t="s">
        <v>16</v>
      </c>
      <c r="F155" s="6" t="s">
        <v>13</v>
      </c>
      <c r="G155" s="7">
        <v>0.28999999999999998</v>
      </c>
      <c r="H155" s="7">
        <v>0.28999999999999998</v>
      </c>
      <c r="I155" s="7">
        <v>174.82</v>
      </c>
      <c r="J155" s="7">
        <v>175.11</v>
      </c>
      <c r="K155" s="7">
        <f>I155+29.9</f>
        <v>204.72</v>
      </c>
      <c r="L155" s="7">
        <f>J155+29.9</f>
        <v>205.01000000000002</v>
      </c>
      <c r="M155" s="8">
        <f t="shared" si="24"/>
        <v>0.25999999999999091</v>
      </c>
      <c r="N155" s="10" t="s">
        <v>24</v>
      </c>
      <c r="O155" s="13"/>
    </row>
    <row r="156" spans="1:15" x14ac:dyDescent="0.2">
      <c r="A156" s="6">
        <v>342</v>
      </c>
      <c r="B156" s="6" t="s">
        <v>10</v>
      </c>
      <c r="C156" s="6" t="s">
        <v>15</v>
      </c>
      <c r="D156" s="6">
        <v>18</v>
      </c>
      <c r="E156" s="6" t="s">
        <v>16</v>
      </c>
      <c r="F156" s="6">
        <v>1</v>
      </c>
      <c r="G156" s="7">
        <v>1.5</v>
      </c>
      <c r="H156" s="7">
        <v>1.5</v>
      </c>
      <c r="I156" s="7">
        <v>175</v>
      </c>
      <c r="J156" s="7">
        <v>176.5</v>
      </c>
      <c r="K156" s="7">
        <f t="shared" ref="K156:L161" si="26">I156+30.32</f>
        <v>205.32</v>
      </c>
      <c r="L156" s="7">
        <f t="shared" si="26"/>
        <v>206.82</v>
      </c>
      <c r="M156" s="8">
        <f t="shared" si="24"/>
        <v>0.30999999999997385</v>
      </c>
      <c r="N156" s="10" t="s">
        <v>24</v>
      </c>
      <c r="O156" s="13"/>
    </row>
    <row r="157" spans="1:15" x14ac:dyDescent="0.2">
      <c r="A157" s="6">
        <v>342</v>
      </c>
      <c r="B157" s="6" t="s">
        <v>10</v>
      </c>
      <c r="C157" s="6" t="s">
        <v>15</v>
      </c>
      <c r="D157" s="6">
        <v>18</v>
      </c>
      <c r="E157" s="6" t="s">
        <v>16</v>
      </c>
      <c r="F157" s="6">
        <v>2</v>
      </c>
      <c r="G157" s="7">
        <v>1.5</v>
      </c>
      <c r="H157" s="7">
        <v>1.5</v>
      </c>
      <c r="I157" s="7">
        <v>176.5</v>
      </c>
      <c r="J157" s="7">
        <v>178</v>
      </c>
      <c r="K157" s="7">
        <f t="shared" si="26"/>
        <v>206.82</v>
      </c>
      <c r="L157" s="7">
        <f t="shared" si="26"/>
        <v>208.32</v>
      </c>
      <c r="M157" s="15">
        <f t="shared" si="24"/>
        <v>0</v>
      </c>
      <c r="N157" s="10" t="s">
        <v>24</v>
      </c>
      <c r="O157" s="13"/>
    </row>
    <row r="158" spans="1:15" x14ac:dyDescent="0.2">
      <c r="A158" s="6">
        <v>342</v>
      </c>
      <c r="B158" s="6" t="s">
        <v>10</v>
      </c>
      <c r="C158" s="6" t="s">
        <v>15</v>
      </c>
      <c r="D158" s="6">
        <v>18</v>
      </c>
      <c r="E158" s="6" t="s">
        <v>16</v>
      </c>
      <c r="F158" s="6">
        <v>3</v>
      </c>
      <c r="G158" s="7">
        <v>1.5</v>
      </c>
      <c r="H158" s="7">
        <v>1.5</v>
      </c>
      <c r="I158" s="7">
        <v>178</v>
      </c>
      <c r="J158" s="7">
        <v>179.5</v>
      </c>
      <c r="K158" s="7">
        <f t="shared" si="26"/>
        <v>208.32</v>
      </c>
      <c r="L158" s="7">
        <f t="shared" si="26"/>
        <v>209.82</v>
      </c>
      <c r="M158" s="15">
        <f t="shared" si="24"/>
        <v>0</v>
      </c>
      <c r="N158" s="10" t="s">
        <v>24</v>
      </c>
      <c r="O158" s="13"/>
    </row>
    <row r="159" spans="1:15" x14ac:dyDescent="0.2">
      <c r="A159" s="6">
        <v>342</v>
      </c>
      <c r="B159" s="6" t="s">
        <v>10</v>
      </c>
      <c r="C159" s="6" t="s">
        <v>15</v>
      </c>
      <c r="D159" s="6">
        <v>18</v>
      </c>
      <c r="E159" s="6" t="s">
        <v>16</v>
      </c>
      <c r="F159" s="6">
        <v>4</v>
      </c>
      <c r="G159" s="7">
        <v>1.5</v>
      </c>
      <c r="H159" s="7">
        <v>1.5</v>
      </c>
      <c r="I159" s="7">
        <v>179.5</v>
      </c>
      <c r="J159" s="7">
        <v>181</v>
      </c>
      <c r="K159" s="7">
        <f t="shared" si="26"/>
        <v>209.82</v>
      </c>
      <c r="L159" s="7">
        <f t="shared" si="26"/>
        <v>211.32</v>
      </c>
      <c r="M159" s="15">
        <f t="shared" si="24"/>
        <v>0</v>
      </c>
      <c r="N159" s="10" t="s">
        <v>24</v>
      </c>
      <c r="O159" s="13"/>
    </row>
    <row r="160" spans="1:15" x14ac:dyDescent="0.2">
      <c r="A160" s="6">
        <v>342</v>
      </c>
      <c r="B160" s="6" t="s">
        <v>10</v>
      </c>
      <c r="C160" s="6" t="s">
        <v>15</v>
      </c>
      <c r="D160" s="6">
        <v>18</v>
      </c>
      <c r="E160" s="6" t="s">
        <v>16</v>
      </c>
      <c r="F160" s="6">
        <v>5</v>
      </c>
      <c r="G160" s="7">
        <v>0.53</v>
      </c>
      <c r="H160" s="7">
        <v>0.53</v>
      </c>
      <c r="I160" s="7">
        <v>181</v>
      </c>
      <c r="J160" s="7">
        <v>181.53</v>
      </c>
      <c r="K160" s="7">
        <f t="shared" si="26"/>
        <v>211.32</v>
      </c>
      <c r="L160" s="7">
        <f t="shared" si="26"/>
        <v>211.85</v>
      </c>
      <c r="M160" s="15">
        <f t="shared" si="24"/>
        <v>0</v>
      </c>
      <c r="N160" s="10" t="s">
        <v>24</v>
      </c>
      <c r="O160" s="13"/>
    </row>
    <row r="161" spans="1:15" x14ac:dyDescent="0.2">
      <c r="A161" s="6">
        <v>342</v>
      </c>
      <c r="B161" s="6" t="s">
        <v>10</v>
      </c>
      <c r="C161" s="6" t="s">
        <v>15</v>
      </c>
      <c r="D161" s="6">
        <v>18</v>
      </c>
      <c r="E161" s="6" t="s">
        <v>16</v>
      </c>
      <c r="F161" s="6" t="s">
        <v>13</v>
      </c>
      <c r="G161" s="7">
        <v>0.54</v>
      </c>
      <c r="H161" s="7">
        <v>0.54</v>
      </c>
      <c r="I161" s="7">
        <v>181.53</v>
      </c>
      <c r="J161" s="7">
        <v>182.07</v>
      </c>
      <c r="K161" s="7">
        <f t="shared" si="26"/>
        <v>211.85</v>
      </c>
      <c r="L161" s="7">
        <f t="shared" si="26"/>
        <v>212.39</v>
      </c>
      <c r="M161" s="15">
        <f t="shared" si="24"/>
        <v>0</v>
      </c>
      <c r="N161" s="10" t="s">
        <v>24</v>
      </c>
      <c r="O161" s="13"/>
    </row>
    <row r="162" spans="1:15" x14ac:dyDescent="0.2">
      <c r="A162" s="6">
        <v>342</v>
      </c>
      <c r="B162" s="6" t="s">
        <v>10</v>
      </c>
      <c r="C162" s="6" t="s">
        <v>15</v>
      </c>
      <c r="D162" s="6">
        <v>19</v>
      </c>
      <c r="E162" s="6" t="s">
        <v>16</v>
      </c>
      <c r="F162" s="6">
        <v>1</v>
      </c>
      <c r="G162" s="7">
        <v>1.5</v>
      </c>
      <c r="H162" s="7">
        <v>1.5</v>
      </c>
      <c r="I162" s="7">
        <v>184.6</v>
      </c>
      <c r="J162" s="7">
        <v>186.1</v>
      </c>
      <c r="K162" s="7">
        <f>I162+27.9</f>
        <v>212.5</v>
      </c>
      <c r="L162" s="7">
        <f>J162+27.9</f>
        <v>214</v>
      </c>
      <c r="M162" s="8">
        <f t="shared" si="24"/>
        <v>0.11000000000001364</v>
      </c>
      <c r="N162" s="10" t="s">
        <v>24</v>
      </c>
      <c r="O162" s="13"/>
    </row>
    <row r="163" spans="1:15" x14ac:dyDescent="0.2">
      <c r="A163" s="6">
        <v>342</v>
      </c>
      <c r="B163" s="6" t="s">
        <v>10</v>
      </c>
      <c r="C163" s="6" t="s">
        <v>15</v>
      </c>
      <c r="D163" s="6">
        <v>19</v>
      </c>
      <c r="E163" s="6" t="s">
        <v>16</v>
      </c>
      <c r="F163" s="6">
        <v>2</v>
      </c>
      <c r="G163" s="7">
        <v>1.5</v>
      </c>
      <c r="H163" s="7">
        <v>1.5</v>
      </c>
      <c r="I163" s="7">
        <v>186.1</v>
      </c>
      <c r="J163" s="7">
        <v>187.6</v>
      </c>
      <c r="K163" s="7">
        <f>I163+27.9</f>
        <v>214</v>
      </c>
      <c r="L163" s="7">
        <f>J163+27.9</f>
        <v>215.5</v>
      </c>
      <c r="M163" s="15">
        <f t="shared" si="24"/>
        <v>0</v>
      </c>
      <c r="N163" s="10" t="s">
        <v>24</v>
      </c>
      <c r="O163" s="13"/>
    </row>
    <row r="164" spans="1:15" x14ac:dyDescent="0.2">
      <c r="A164" s="6">
        <v>342</v>
      </c>
      <c r="B164" s="6" t="s">
        <v>10</v>
      </c>
      <c r="C164" s="6" t="s">
        <v>14</v>
      </c>
      <c r="D164" s="6">
        <v>23</v>
      </c>
      <c r="E164" s="6" t="s">
        <v>16</v>
      </c>
      <c r="F164" s="6">
        <v>2</v>
      </c>
      <c r="G164" s="7">
        <v>1.5</v>
      </c>
      <c r="H164" s="7">
        <v>1.5</v>
      </c>
      <c r="I164" s="7">
        <v>185.4</v>
      </c>
      <c r="J164" s="7">
        <v>186.9</v>
      </c>
      <c r="K164" s="7">
        <f t="shared" ref="K164:L169" si="27">I164+29.03</f>
        <v>214.43</v>
      </c>
      <c r="L164" s="7">
        <f t="shared" si="27"/>
        <v>215.93</v>
      </c>
      <c r="M164" s="15">
        <f t="shared" si="24"/>
        <v>-1.0699999999999932</v>
      </c>
      <c r="N164" s="10" t="s">
        <v>24</v>
      </c>
      <c r="O164" s="13"/>
    </row>
    <row r="165" spans="1:15" x14ac:dyDescent="0.2">
      <c r="A165" s="6">
        <v>342</v>
      </c>
      <c r="B165" s="6" t="s">
        <v>10</v>
      </c>
      <c r="C165" s="6" t="s">
        <v>14</v>
      </c>
      <c r="D165" s="6">
        <v>23</v>
      </c>
      <c r="E165" s="6" t="s">
        <v>16</v>
      </c>
      <c r="F165" s="6">
        <v>3</v>
      </c>
      <c r="G165" s="7">
        <v>1.5</v>
      </c>
      <c r="H165" s="7">
        <v>1.5</v>
      </c>
      <c r="I165" s="7">
        <v>186.9</v>
      </c>
      <c r="J165" s="7">
        <v>188.4</v>
      </c>
      <c r="K165" s="7">
        <f t="shared" si="27"/>
        <v>215.93</v>
      </c>
      <c r="L165" s="7">
        <f t="shared" si="27"/>
        <v>217.43</v>
      </c>
      <c r="M165" s="15">
        <f t="shared" si="24"/>
        <v>0</v>
      </c>
      <c r="N165" s="10" t="s">
        <v>24</v>
      </c>
      <c r="O165" s="13"/>
    </row>
    <row r="166" spans="1:15" x14ac:dyDescent="0.2">
      <c r="A166" s="6">
        <v>342</v>
      </c>
      <c r="B166" s="6" t="s">
        <v>10</v>
      </c>
      <c r="C166" s="6" t="s">
        <v>14</v>
      </c>
      <c r="D166" s="6">
        <v>23</v>
      </c>
      <c r="E166" s="6" t="s">
        <v>16</v>
      </c>
      <c r="F166" s="6">
        <v>4</v>
      </c>
      <c r="G166" s="7">
        <v>1.5</v>
      </c>
      <c r="H166" s="7">
        <v>1.5</v>
      </c>
      <c r="I166" s="7">
        <v>188.4</v>
      </c>
      <c r="J166" s="7">
        <v>189.9</v>
      </c>
      <c r="K166" s="7">
        <f t="shared" si="27"/>
        <v>217.43</v>
      </c>
      <c r="L166" s="7">
        <f t="shared" si="27"/>
        <v>218.93</v>
      </c>
      <c r="M166" s="15">
        <f t="shared" si="24"/>
        <v>0</v>
      </c>
      <c r="N166" s="10" t="s">
        <v>24</v>
      </c>
      <c r="O166" s="13"/>
    </row>
    <row r="167" spans="1:15" x14ac:dyDescent="0.2">
      <c r="A167" s="6">
        <v>342</v>
      </c>
      <c r="B167" s="6" t="s">
        <v>10</v>
      </c>
      <c r="C167" s="6" t="s">
        <v>14</v>
      </c>
      <c r="D167" s="6">
        <v>23</v>
      </c>
      <c r="E167" s="6" t="s">
        <v>16</v>
      </c>
      <c r="F167" s="6">
        <v>5</v>
      </c>
      <c r="G167" s="7">
        <v>1.5</v>
      </c>
      <c r="H167" s="7">
        <v>1.5</v>
      </c>
      <c r="I167" s="7">
        <v>189.9</v>
      </c>
      <c r="J167" s="7">
        <v>191.4</v>
      </c>
      <c r="K167" s="7">
        <f t="shared" si="27"/>
        <v>218.93</v>
      </c>
      <c r="L167" s="7">
        <f t="shared" si="27"/>
        <v>220.43</v>
      </c>
      <c r="M167" s="15">
        <f t="shared" si="24"/>
        <v>0</v>
      </c>
      <c r="N167" s="10" t="s">
        <v>24</v>
      </c>
      <c r="O167" s="13"/>
    </row>
    <row r="168" spans="1:15" x14ac:dyDescent="0.2">
      <c r="A168" s="6">
        <v>342</v>
      </c>
      <c r="B168" s="6" t="s">
        <v>10</v>
      </c>
      <c r="C168" s="6" t="s">
        <v>14</v>
      </c>
      <c r="D168" s="6">
        <v>23</v>
      </c>
      <c r="E168" s="6" t="s">
        <v>16</v>
      </c>
      <c r="F168" s="6">
        <v>6</v>
      </c>
      <c r="G168" s="7">
        <v>1.53</v>
      </c>
      <c r="H168" s="7">
        <v>1.53</v>
      </c>
      <c r="I168" s="7">
        <v>191.4</v>
      </c>
      <c r="J168" s="7">
        <v>192.93</v>
      </c>
      <c r="K168" s="7">
        <f t="shared" si="27"/>
        <v>220.43</v>
      </c>
      <c r="L168" s="7">
        <f t="shared" si="27"/>
        <v>221.96</v>
      </c>
      <c r="M168" s="15">
        <f t="shared" si="24"/>
        <v>0</v>
      </c>
      <c r="N168" s="10" t="s">
        <v>24</v>
      </c>
      <c r="O168" s="13"/>
    </row>
    <row r="169" spans="1:15" x14ac:dyDescent="0.2">
      <c r="A169" s="6">
        <v>342</v>
      </c>
      <c r="B169" s="6" t="s">
        <v>10</v>
      </c>
      <c r="C169" s="6" t="s">
        <v>14</v>
      </c>
      <c r="D169" s="6">
        <v>23</v>
      </c>
      <c r="E169" s="6" t="s">
        <v>16</v>
      </c>
      <c r="F169" s="6" t="s">
        <v>13</v>
      </c>
      <c r="G169" s="7">
        <v>0.22</v>
      </c>
      <c r="H169" s="7">
        <v>0.22</v>
      </c>
      <c r="I169" s="7">
        <v>192.93</v>
      </c>
      <c r="J169" s="7">
        <v>193.15</v>
      </c>
      <c r="K169" s="7">
        <f t="shared" si="27"/>
        <v>221.96</v>
      </c>
      <c r="L169" s="7">
        <f t="shared" si="27"/>
        <v>222.18</v>
      </c>
      <c r="M169" s="15">
        <f t="shared" si="24"/>
        <v>0</v>
      </c>
      <c r="N169" s="10" t="s">
        <v>24</v>
      </c>
      <c r="O169" s="13"/>
    </row>
    <row r="170" spans="1:15" x14ac:dyDescent="0.2">
      <c r="A170" s="6">
        <v>342</v>
      </c>
      <c r="B170" s="6" t="s">
        <v>10</v>
      </c>
      <c r="C170" s="6" t="s">
        <v>15</v>
      </c>
      <c r="D170" s="6">
        <v>20</v>
      </c>
      <c r="E170" s="6" t="s">
        <v>16</v>
      </c>
      <c r="F170" s="6">
        <v>1</v>
      </c>
      <c r="G170" s="7">
        <v>1.5</v>
      </c>
      <c r="H170" s="7">
        <v>1.5</v>
      </c>
      <c r="I170" s="7">
        <v>192.6</v>
      </c>
      <c r="J170" s="7">
        <v>194.1</v>
      </c>
      <c r="K170" s="7">
        <f>I170+31.44</f>
        <v>224.04</v>
      </c>
      <c r="L170" s="7">
        <f>J170+31.44</f>
        <v>225.54</v>
      </c>
      <c r="M170" s="8">
        <f t="shared" si="24"/>
        <v>1.8599999999999852</v>
      </c>
      <c r="N170" s="10" t="s">
        <v>24</v>
      </c>
      <c r="O170" s="13"/>
    </row>
    <row r="171" spans="1:15" x14ac:dyDescent="0.2">
      <c r="A171" s="6">
        <v>342</v>
      </c>
      <c r="B171" s="6" t="s">
        <v>10</v>
      </c>
      <c r="C171" s="6" t="s">
        <v>11</v>
      </c>
      <c r="D171" s="6">
        <v>21</v>
      </c>
      <c r="E171" s="6" t="s">
        <v>16</v>
      </c>
      <c r="F171" s="6">
        <v>5</v>
      </c>
      <c r="G171" s="7">
        <v>1.5</v>
      </c>
      <c r="H171" s="7">
        <v>1.5</v>
      </c>
      <c r="I171" s="7">
        <v>190.6</v>
      </c>
      <c r="J171" s="7">
        <v>192.1</v>
      </c>
      <c r="K171" s="7">
        <f>I171+35.32</f>
        <v>225.92</v>
      </c>
      <c r="L171" s="7">
        <f>J171+35.32</f>
        <v>227.42</v>
      </c>
      <c r="M171" s="8">
        <f t="shared" si="24"/>
        <v>0.37999999999999545</v>
      </c>
      <c r="N171" s="10" t="s">
        <v>24</v>
      </c>
      <c r="O171" s="13"/>
    </row>
    <row r="172" spans="1:15" x14ac:dyDescent="0.2">
      <c r="A172" s="6">
        <v>342</v>
      </c>
      <c r="B172" s="6" t="s">
        <v>10</v>
      </c>
      <c r="C172" s="6" t="s">
        <v>14</v>
      </c>
      <c r="D172" s="6">
        <v>24</v>
      </c>
      <c r="E172" s="6" t="s">
        <v>16</v>
      </c>
      <c r="F172" s="6">
        <v>1</v>
      </c>
      <c r="G172" s="7">
        <v>1.5</v>
      </c>
      <c r="H172" s="7">
        <v>1.5</v>
      </c>
      <c r="I172" s="7">
        <v>193.5</v>
      </c>
      <c r="J172" s="7">
        <v>195</v>
      </c>
      <c r="K172" s="7">
        <f t="shared" ref="K172:L176" si="28">I172+33.62</f>
        <v>227.12</v>
      </c>
      <c r="L172" s="7">
        <f t="shared" si="28"/>
        <v>228.62</v>
      </c>
      <c r="M172" s="15">
        <f t="shared" si="24"/>
        <v>-0.29999999999998295</v>
      </c>
      <c r="N172" s="10" t="s">
        <v>24</v>
      </c>
      <c r="O172" s="13"/>
    </row>
    <row r="173" spans="1:15" x14ac:dyDescent="0.2">
      <c r="A173" s="6">
        <v>342</v>
      </c>
      <c r="B173" s="6" t="s">
        <v>10</v>
      </c>
      <c r="C173" s="6" t="s">
        <v>14</v>
      </c>
      <c r="D173" s="6">
        <v>24</v>
      </c>
      <c r="E173" s="6" t="s">
        <v>16</v>
      </c>
      <c r="F173" s="6">
        <v>2</v>
      </c>
      <c r="G173" s="7">
        <v>1.5</v>
      </c>
      <c r="H173" s="7">
        <v>1.5</v>
      </c>
      <c r="I173" s="7">
        <v>195</v>
      </c>
      <c r="J173" s="7">
        <v>196.5</v>
      </c>
      <c r="K173" s="7">
        <f t="shared" si="28"/>
        <v>228.62</v>
      </c>
      <c r="L173" s="7">
        <f t="shared" si="28"/>
        <v>230.12</v>
      </c>
      <c r="M173" s="15">
        <f t="shared" si="24"/>
        <v>0</v>
      </c>
      <c r="N173" s="10" t="s">
        <v>24</v>
      </c>
      <c r="O173" s="13"/>
    </row>
    <row r="174" spans="1:15" x14ac:dyDescent="0.2">
      <c r="A174" s="6">
        <v>342</v>
      </c>
      <c r="B174" s="6" t="s">
        <v>10</v>
      </c>
      <c r="C174" s="6" t="s">
        <v>14</v>
      </c>
      <c r="D174" s="6">
        <v>24</v>
      </c>
      <c r="E174" s="6" t="s">
        <v>16</v>
      </c>
      <c r="F174" s="6">
        <v>3</v>
      </c>
      <c r="G174" s="7">
        <v>1.5</v>
      </c>
      <c r="H174" s="7">
        <v>1.5</v>
      </c>
      <c r="I174" s="7">
        <v>196.5</v>
      </c>
      <c r="J174" s="7">
        <v>198</v>
      </c>
      <c r="K174" s="7">
        <f t="shared" si="28"/>
        <v>230.12</v>
      </c>
      <c r="L174" s="7">
        <f t="shared" si="28"/>
        <v>231.62</v>
      </c>
      <c r="M174" s="15">
        <f t="shared" si="24"/>
        <v>0</v>
      </c>
      <c r="N174" s="10" t="s">
        <v>24</v>
      </c>
      <c r="O174" s="13"/>
    </row>
    <row r="175" spans="1:15" x14ac:dyDescent="0.2">
      <c r="A175" s="6">
        <v>342</v>
      </c>
      <c r="B175" s="6" t="s">
        <v>10</v>
      </c>
      <c r="C175" s="6" t="s">
        <v>14</v>
      </c>
      <c r="D175" s="6">
        <v>24</v>
      </c>
      <c r="E175" s="6" t="s">
        <v>16</v>
      </c>
      <c r="F175" s="6">
        <v>4</v>
      </c>
      <c r="G175" s="7">
        <v>1.25</v>
      </c>
      <c r="H175" s="7">
        <v>1.25</v>
      </c>
      <c r="I175" s="7">
        <v>198</v>
      </c>
      <c r="J175" s="7">
        <v>199.25</v>
      </c>
      <c r="K175" s="7">
        <f t="shared" si="28"/>
        <v>231.62</v>
      </c>
      <c r="L175" s="7">
        <f t="shared" si="28"/>
        <v>232.87</v>
      </c>
      <c r="M175" s="15">
        <f t="shared" si="24"/>
        <v>0</v>
      </c>
      <c r="N175" s="10" t="s">
        <v>24</v>
      </c>
      <c r="O175" s="13"/>
    </row>
    <row r="176" spans="1:15" x14ac:dyDescent="0.2">
      <c r="A176" s="6">
        <v>342</v>
      </c>
      <c r="B176" s="6" t="s">
        <v>10</v>
      </c>
      <c r="C176" s="6" t="s">
        <v>14</v>
      </c>
      <c r="D176" s="6">
        <v>24</v>
      </c>
      <c r="E176" s="6" t="s">
        <v>16</v>
      </c>
      <c r="F176" s="6" t="s">
        <v>13</v>
      </c>
      <c r="G176" s="7">
        <v>0.18</v>
      </c>
      <c r="H176" s="7">
        <v>0.18</v>
      </c>
      <c r="I176" s="7">
        <v>199.25</v>
      </c>
      <c r="J176" s="7">
        <v>199.43</v>
      </c>
      <c r="K176" s="7">
        <f t="shared" si="28"/>
        <v>232.87</v>
      </c>
      <c r="L176" s="7">
        <f t="shared" si="28"/>
        <v>233.05</v>
      </c>
      <c r="M176" s="15">
        <f t="shared" si="24"/>
        <v>0</v>
      </c>
      <c r="N176" s="10" t="s">
        <v>24</v>
      </c>
      <c r="O176" s="13"/>
    </row>
    <row r="177" spans="1:15" x14ac:dyDescent="0.2">
      <c r="A177" s="6">
        <v>342</v>
      </c>
      <c r="B177" s="6" t="s">
        <v>10</v>
      </c>
      <c r="C177" s="6" t="s">
        <v>15</v>
      </c>
      <c r="D177" s="6">
        <v>21</v>
      </c>
      <c r="E177" s="6" t="s">
        <v>16</v>
      </c>
      <c r="F177" s="6">
        <v>1</v>
      </c>
      <c r="G177" s="7">
        <v>1.6</v>
      </c>
      <c r="H177" s="7">
        <v>1.6</v>
      </c>
      <c r="I177" s="7">
        <v>200.6</v>
      </c>
      <c r="J177" s="7">
        <v>202.2</v>
      </c>
      <c r="K177" s="7">
        <f>I177+32.62</f>
        <v>233.22</v>
      </c>
      <c r="L177" s="7">
        <f>J177+32.62</f>
        <v>234.82</v>
      </c>
      <c r="M177" s="8">
        <f t="shared" si="24"/>
        <v>0.16999999999998749</v>
      </c>
      <c r="N177" s="10" t="s">
        <v>24</v>
      </c>
      <c r="O177" s="13"/>
    </row>
    <row r="178" spans="1:15" x14ac:dyDescent="0.2">
      <c r="A178" s="6">
        <v>342</v>
      </c>
      <c r="B178" s="6" t="s">
        <v>10</v>
      </c>
      <c r="C178" s="6" t="s">
        <v>11</v>
      </c>
      <c r="D178" s="6">
        <v>22</v>
      </c>
      <c r="E178" s="6" t="s">
        <v>16</v>
      </c>
      <c r="F178" s="6" t="s">
        <v>13</v>
      </c>
      <c r="G178" s="7">
        <v>0.28999999999999998</v>
      </c>
      <c r="H178" s="7">
        <v>0.28999999999999998</v>
      </c>
      <c r="I178" s="7">
        <v>199.96</v>
      </c>
      <c r="J178" s="7">
        <v>200.25</v>
      </c>
      <c r="K178" s="7">
        <f>I178+35.8</f>
        <v>235.76</v>
      </c>
      <c r="L178" s="7">
        <f>J178+35.8</f>
        <v>236.05</v>
      </c>
      <c r="M178" s="8">
        <f t="shared" si="24"/>
        <v>0.93999999999999773</v>
      </c>
      <c r="N178" s="10" t="s">
        <v>24</v>
      </c>
      <c r="O178" s="13"/>
    </row>
    <row r="179" spans="1:15" x14ac:dyDescent="0.2">
      <c r="A179" s="6">
        <v>342</v>
      </c>
      <c r="B179" s="6" t="s">
        <v>10</v>
      </c>
      <c r="C179" s="6" t="s">
        <v>14</v>
      </c>
      <c r="D179" s="6">
        <v>25</v>
      </c>
      <c r="E179" s="6" t="s">
        <v>16</v>
      </c>
      <c r="F179" s="6">
        <v>1</v>
      </c>
      <c r="G179" s="7">
        <v>1.25</v>
      </c>
      <c r="H179" s="7">
        <v>1.25</v>
      </c>
      <c r="I179" s="7">
        <v>203.1</v>
      </c>
      <c r="J179" s="7">
        <v>204.35</v>
      </c>
      <c r="K179" s="7">
        <f t="shared" ref="K179:L182" si="29">I179+35.68</f>
        <v>238.78</v>
      </c>
      <c r="L179" s="7">
        <f t="shared" si="29"/>
        <v>240.03</v>
      </c>
      <c r="M179" s="8">
        <f t="shared" si="24"/>
        <v>2.7299999999999898</v>
      </c>
      <c r="N179" s="10" t="s">
        <v>24</v>
      </c>
      <c r="O179" s="13"/>
    </row>
    <row r="180" spans="1:15" x14ac:dyDescent="0.2">
      <c r="A180" s="6">
        <v>342</v>
      </c>
      <c r="B180" s="6" t="s">
        <v>10</v>
      </c>
      <c r="C180" s="6" t="s">
        <v>14</v>
      </c>
      <c r="D180" s="6">
        <v>25</v>
      </c>
      <c r="E180" s="6" t="s">
        <v>16</v>
      </c>
      <c r="F180" s="6">
        <v>2</v>
      </c>
      <c r="G180" s="7">
        <v>1.31</v>
      </c>
      <c r="H180" s="7">
        <v>1.31</v>
      </c>
      <c r="I180" s="7">
        <v>204.35</v>
      </c>
      <c r="J180" s="7">
        <v>205.66</v>
      </c>
      <c r="K180" s="7">
        <f t="shared" si="29"/>
        <v>240.03</v>
      </c>
      <c r="L180" s="7">
        <f t="shared" si="29"/>
        <v>241.34</v>
      </c>
      <c r="M180" s="15">
        <f t="shared" si="24"/>
        <v>0</v>
      </c>
      <c r="N180" s="10" t="s">
        <v>24</v>
      </c>
      <c r="O180" s="13"/>
    </row>
    <row r="181" spans="1:15" x14ac:dyDescent="0.2">
      <c r="A181" s="6">
        <v>342</v>
      </c>
      <c r="B181" s="6" t="s">
        <v>10</v>
      </c>
      <c r="C181" s="6" t="s">
        <v>14</v>
      </c>
      <c r="D181" s="6">
        <v>25</v>
      </c>
      <c r="E181" s="6" t="s">
        <v>16</v>
      </c>
      <c r="F181" s="6">
        <v>3</v>
      </c>
      <c r="G181" s="7">
        <v>0.78</v>
      </c>
      <c r="H181" s="7">
        <v>0.78</v>
      </c>
      <c r="I181" s="7">
        <v>205.66</v>
      </c>
      <c r="J181" s="7">
        <v>206.44</v>
      </c>
      <c r="K181" s="7">
        <f t="shared" si="29"/>
        <v>241.34</v>
      </c>
      <c r="L181" s="7">
        <f t="shared" si="29"/>
        <v>242.12</v>
      </c>
      <c r="M181" s="15">
        <f t="shared" si="24"/>
        <v>0</v>
      </c>
      <c r="N181" s="10" t="s">
        <v>24</v>
      </c>
      <c r="O181" s="13"/>
    </row>
    <row r="182" spans="1:15" x14ac:dyDescent="0.2">
      <c r="A182" s="6">
        <v>342</v>
      </c>
      <c r="B182" s="6" t="s">
        <v>10</v>
      </c>
      <c r="C182" s="6" t="s">
        <v>14</v>
      </c>
      <c r="D182" s="6">
        <v>25</v>
      </c>
      <c r="E182" s="6" t="s">
        <v>16</v>
      </c>
      <c r="F182" s="6" t="s">
        <v>13</v>
      </c>
      <c r="G182" s="7">
        <v>0.21</v>
      </c>
      <c r="H182" s="7">
        <v>0.21</v>
      </c>
      <c r="I182" s="7">
        <v>206.44</v>
      </c>
      <c r="J182" s="7">
        <v>206.65</v>
      </c>
      <c r="K182" s="7">
        <f t="shared" si="29"/>
        <v>242.12</v>
      </c>
      <c r="L182" s="7">
        <f t="shared" si="29"/>
        <v>242.33</v>
      </c>
      <c r="M182" s="15">
        <f t="shared" si="24"/>
        <v>0</v>
      </c>
      <c r="N182" s="10" t="s">
        <v>24</v>
      </c>
      <c r="O182" s="13"/>
    </row>
    <row r="183" spans="1:15" x14ac:dyDescent="0.2">
      <c r="A183" s="6">
        <v>342</v>
      </c>
      <c r="B183" s="6" t="s">
        <v>10</v>
      </c>
      <c r="C183" s="6" t="s">
        <v>15</v>
      </c>
      <c r="D183" s="6">
        <v>21</v>
      </c>
      <c r="E183" s="6" t="s">
        <v>16</v>
      </c>
      <c r="F183" s="6" t="s">
        <v>13</v>
      </c>
      <c r="G183" s="7">
        <v>0.17</v>
      </c>
      <c r="H183" s="7">
        <v>0.17</v>
      </c>
      <c r="I183" s="7">
        <v>210.14</v>
      </c>
      <c r="J183" s="7">
        <v>210.31</v>
      </c>
      <c r="K183" s="7">
        <f>I183+32.62</f>
        <v>242.76</v>
      </c>
      <c r="L183" s="7">
        <f>J183+32.62</f>
        <v>242.93</v>
      </c>
      <c r="M183" s="8">
        <f t="shared" si="24"/>
        <v>0.4299999999999784</v>
      </c>
      <c r="N183" s="10" t="s">
        <v>24</v>
      </c>
      <c r="O183" s="13"/>
    </row>
    <row r="184" spans="1:15" x14ac:dyDescent="0.2">
      <c r="A184" s="6">
        <v>342</v>
      </c>
      <c r="B184" s="6" t="s">
        <v>10</v>
      </c>
      <c r="C184" s="6" t="s">
        <v>15</v>
      </c>
      <c r="D184" s="6">
        <v>22</v>
      </c>
      <c r="E184" s="6" t="s">
        <v>16</v>
      </c>
      <c r="F184" s="6">
        <v>1</v>
      </c>
      <c r="G184" s="7">
        <v>1.5</v>
      </c>
      <c r="H184" s="7">
        <v>1.5</v>
      </c>
      <c r="I184" s="7">
        <v>209.1</v>
      </c>
      <c r="J184" s="7">
        <v>210.6</v>
      </c>
      <c r="K184" s="7">
        <f>I184+35.27</f>
        <v>244.37</v>
      </c>
      <c r="L184" s="7">
        <f>J184+35.27</f>
        <v>245.87</v>
      </c>
      <c r="M184" s="8">
        <f t="shared" si="24"/>
        <v>1.4399999999999977</v>
      </c>
      <c r="N184" s="10" t="s">
        <v>24</v>
      </c>
      <c r="O184" s="13"/>
    </row>
    <row r="185" spans="1:15" x14ac:dyDescent="0.2">
      <c r="A185" s="6">
        <v>342</v>
      </c>
      <c r="B185" s="6" t="s">
        <v>10</v>
      </c>
      <c r="C185" s="6" t="s">
        <v>15</v>
      </c>
      <c r="D185" s="6">
        <v>22</v>
      </c>
      <c r="E185" s="6" t="s">
        <v>16</v>
      </c>
      <c r="F185" s="6">
        <v>2</v>
      </c>
      <c r="G185" s="7">
        <v>1.5</v>
      </c>
      <c r="H185" s="7">
        <v>1.5</v>
      </c>
      <c r="I185" s="7">
        <v>210.6</v>
      </c>
      <c r="J185" s="7">
        <v>212.1</v>
      </c>
      <c r="K185" s="7">
        <f>I185+35.27</f>
        <v>245.87</v>
      </c>
      <c r="L185" s="7">
        <f>J185+35.27</f>
        <v>247.37</v>
      </c>
      <c r="M185" s="15">
        <f t="shared" si="24"/>
        <v>0</v>
      </c>
      <c r="N185" s="10" t="s">
        <v>24</v>
      </c>
      <c r="O185" s="13"/>
    </row>
    <row r="186" spans="1:15" x14ac:dyDescent="0.2">
      <c r="A186" s="6">
        <v>342</v>
      </c>
      <c r="B186" s="6" t="s">
        <v>10</v>
      </c>
      <c r="C186" s="6" t="s">
        <v>11</v>
      </c>
      <c r="D186" s="6">
        <v>23</v>
      </c>
      <c r="E186" s="6" t="s">
        <v>16</v>
      </c>
      <c r="F186" s="6" t="s">
        <v>13</v>
      </c>
      <c r="G186" s="7">
        <v>0.18</v>
      </c>
      <c r="H186" s="7">
        <v>0.18</v>
      </c>
      <c r="I186" s="7">
        <v>210.58</v>
      </c>
      <c r="J186" s="7">
        <v>210.76</v>
      </c>
      <c r="K186" s="7">
        <f>I186+37.71</f>
        <v>248.29000000000002</v>
      </c>
      <c r="L186" s="7">
        <f>J186+37.71</f>
        <v>248.47</v>
      </c>
      <c r="M186" s="8">
        <f t="shared" si="24"/>
        <v>0.92000000000001592</v>
      </c>
      <c r="N186" s="10" t="s">
        <v>24</v>
      </c>
      <c r="O186" s="13"/>
    </row>
    <row r="187" spans="1:15" x14ac:dyDescent="0.2">
      <c r="A187" s="6">
        <v>342</v>
      </c>
      <c r="B187" s="6" t="s">
        <v>10</v>
      </c>
      <c r="C187" s="6" t="s">
        <v>11</v>
      </c>
      <c r="D187" s="6">
        <v>24</v>
      </c>
      <c r="E187" s="6" t="s">
        <v>16</v>
      </c>
      <c r="F187" s="6">
        <v>1</v>
      </c>
      <c r="G187" s="7">
        <v>1.5</v>
      </c>
      <c r="H187" s="7">
        <v>1.5</v>
      </c>
      <c r="I187" s="7">
        <v>209.2</v>
      </c>
      <c r="J187" s="7">
        <v>210.7</v>
      </c>
      <c r="K187" s="7">
        <f>I187+39.14</f>
        <v>248.33999999999997</v>
      </c>
      <c r="L187" s="7">
        <f>J187+39.14</f>
        <v>249.83999999999997</v>
      </c>
      <c r="M187" s="15">
        <f t="shared" si="24"/>
        <v>-0.13000000000002387</v>
      </c>
      <c r="N187" s="10" t="s">
        <v>24</v>
      </c>
      <c r="O187" s="13"/>
    </row>
    <row r="188" spans="1:15" x14ac:dyDescent="0.2">
      <c r="A188" s="6">
        <v>342</v>
      </c>
      <c r="B188" s="6" t="s">
        <v>10</v>
      </c>
      <c r="C188" s="6" t="s">
        <v>11</v>
      </c>
      <c r="D188" s="6">
        <v>24</v>
      </c>
      <c r="E188" s="6" t="s">
        <v>16</v>
      </c>
      <c r="F188" s="6">
        <v>2</v>
      </c>
      <c r="G188" s="7">
        <v>1.5</v>
      </c>
      <c r="H188" s="7">
        <v>1.5</v>
      </c>
      <c r="I188" s="7">
        <v>210.7</v>
      </c>
      <c r="J188" s="7">
        <v>212.2</v>
      </c>
      <c r="K188" s="7">
        <f>I188+39.14</f>
        <v>249.83999999999997</v>
      </c>
      <c r="L188" s="7">
        <f>J188+39.14</f>
        <v>251.33999999999997</v>
      </c>
      <c r="M188" s="15">
        <f t="shared" si="24"/>
        <v>0</v>
      </c>
      <c r="N188" s="10" t="s">
        <v>24</v>
      </c>
      <c r="O188" s="13"/>
    </row>
    <row r="189" spans="1:15" x14ac:dyDescent="0.2">
      <c r="A189" s="6">
        <v>342</v>
      </c>
      <c r="B189" s="6" t="s">
        <v>10</v>
      </c>
      <c r="C189" s="6" t="s">
        <v>15</v>
      </c>
      <c r="D189" s="6">
        <v>22</v>
      </c>
      <c r="E189" s="6" t="s">
        <v>16</v>
      </c>
      <c r="F189" s="6">
        <v>7</v>
      </c>
      <c r="G189" s="7">
        <v>0.92</v>
      </c>
      <c r="H189" s="7">
        <v>0.92</v>
      </c>
      <c r="I189" s="7">
        <v>217.61</v>
      </c>
      <c r="J189" s="7">
        <v>218.53</v>
      </c>
      <c r="K189" s="7">
        <f>I189+35.27</f>
        <v>252.88000000000002</v>
      </c>
      <c r="L189" s="7">
        <f>J189+35.27</f>
        <v>253.8</v>
      </c>
      <c r="M189" s="8">
        <f t="shared" si="24"/>
        <v>1.5400000000000489</v>
      </c>
      <c r="N189" s="10" t="s">
        <v>24</v>
      </c>
      <c r="O189" s="13"/>
    </row>
    <row r="190" spans="1:15" x14ac:dyDescent="0.2">
      <c r="A190" s="6">
        <v>342</v>
      </c>
      <c r="B190" s="6" t="s">
        <v>10</v>
      </c>
      <c r="C190" s="6" t="s">
        <v>15</v>
      </c>
      <c r="D190" s="6">
        <v>22</v>
      </c>
      <c r="E190" s="6" t="s">
        <v>16</v>
      </c>
      <c r="F190" s="6" t="s">
        <v>13</v>
      </c>
      <c r="G190" s="7">
        <v>0.19</v>
      </c>
      <c r="H190" s="7">
        <v>0.19</v>
      </c>
      <c r="I190" s="7">
        <v>218.53</v>
      </c>
      <c r="J190" s="7">
        <v>218.72</v>
      </c>
      <c r="K190" s="7">
        <f>I190+35.27</f>
        <v>253.8</v>
      </c>
      <c r="L190" s="7">
        <f>J190+35.27</f>
        <v>253.99</v>
      </c>
      <c r="M190" s="15">
        <f t="shared" si="24"/>
        <v>0</v>
      </c>
      <c r="N190" s="10" t="s">
        <v>24</v>
      </c>
      <c r="O190" s="13"/>
    </row>
    <row r="191" spans="1:15" x14ac:dyDescent="0.2">
      <c r="A191" s="6">
        <v>342</v>
      </c>
      <c r="B191" s="6" t="s">
        <v>10</v>
      </c>
      <c r="C191" s="6" t="s">
        <v>11</v>
      </c>
      <c r="D191" s="6">
        <v>24</v>
      </c>
      <c r="E191" s="6" t="s">
        <v>16</v>
      </c>
      <c r="F191" s="6">
        <v>5</v>
      </c>
      <c r="G191" s="7">
        <v>1.1000000000000001</v>
      </c>
      <c r="H191" s="7">
        <v>1.1000000000000001</v>
      </c>
      <c r="I191" s="7">
        <v>215.2</v>
      </c>
      <c r="J191" s="7">
        <v>216.3</v>
      </c>
      <c r="K191" s="7">
        <f>I191+39.14</f>
        <v>254.33999999999997</v>
      </c>
      <c r="L191" s="7">
        <f>J191+39.14</f>
        <v>255.44</v>
      </c>
      <c r="M191" s="8">
        <f t="shared" si="24"/>
        <v>0.34999999999996589</v>
      </c>
      <c r="N191" s="10" t="s">
        <v>24</v>
      </c>
      <c r="O191" s="13"/>
    </row>
    <row r="192" spans="1:15" x14ac:dyDescent="0.2">
      <c r="A192" s="6">
        <v>342</v>
      </c>
      <c r="B192" s="6" t="s">
        <v>10</v>
      </c>
      <c r="C192" s="6" t="s">
        <v>11</v>
      </c>
      <c r="D192" s="6">
        <v>24</v>
      </c>
      <c r="E192" s="6" t="s">
        <v>16</v>
      </c>
      <c r="F192" s="6" t="s">
        <v>13</v>
      </c>
      <c r="G192" s="7">
        <v>0.28000000000000003</v>
      </c>
      <c r="H192" s="7">
        <v>0.28000000000000003</v>
      </c>
      <c r="I192" s="7">
        <v>216.3</v>
      </c>
      <c r="J192" s="7">
        <v>216.58</v>
      </c>
      <c r="K192" s="7">
        <f>I192+39.14</f>
        <v>255.44</v>
      </c>
      <c r="L192" s="7">
        <f>J192+39.14</f>
        <v>255.72000000000003</v>
      </c>
      <c r="M192" s="15">
        <f t="shared" si="24"/>
        <v>0</v>
      </c>
      <c r="N192" s="10" t="s">
        <v>24</v>
      </c>
      <c r="O192" s="13"/>
    </row>
    <row r="193" spans="1:15" x14ac:dyDescent="0.2">
      <c r="A193" s="6">
        <v>342</v>
      </c>
      <c r="B193" s="6" t="s">
        <v>10</v>
      </c>
      <c r="C193" s="6" t="s">
        <v>15</v>
      </c>
      <c r="D193" s="6">
        <v>23</v>
      </c>
      <c r="E193" s="6" t="s">
        <v>16</v>
      </c>
      <c r="F193" s="6">
        <v>4</v>
      </c>
      <c r="G193" s="7">
        <v>1.5</v>
      </c>
      <c r="H193" s="7">
        <v>1.5</v>
      </c>
      <c r="I193" s="7">
        <v>223.2</v>
      </c>
      <c r="J193" s="7">
        <v>224.7</v>
      </c>
      <c r="K193" s="7">
        <f>I193+35.11</f>
        <v>258.31</v>
      </c>
      <c r="L193" s="7">
        <f>J193+35.11</f>
        <v>259.81</v>
      </c>
      <c r="M193" s="18">
        <f t="shared" si="24"/>
        <v>2.589999999999975</v>
      </c>
      <c r="N193" s="10" t="s">
        <v>24</v>
      </c>
      <c r="O193" s="13"/>
    </row>
    <row r="194" spans="1:15" s="23" customFormat="1" x14ac:dyDescent="0.2">
      <c r="A194" s="19">
        <v>342</v>
      </c>
      <c r="B194" s="19" t="s">
        <v>10</v>
      </c>
      <c r="C194" s="19" t="s">
        <v>15</v>
      </c>
      <c r="D194" s="19">
        <v>23</v>
      </c>
      <c r="E194" s="19" t="s">
        <v>12</v>
      </c>
      <c r="F194" s="19">
        <v>5</v>
      </c>
      <c r="G194" s="20">
        <v>1.5</v>
      </c>
      <c r="H194" s="20">
        <v>1.5</v>
      </c>
      <c r="I194" s="20">
        <v>224.7</v>
      </c>
      <c r="J194" s="20">
        <v>226.2</v>
      </c>
      <c r="K194" s="20">
        <v>224.69399999999999</v>
      </c>
      <c r="L194" s="20">
        <v>226.19200000000001</v>
      </c>
      <c r="M194" s="18">
        <f t="shared" si="24"/>
        <v>-35.116000000000014</v>
      </c>
      <c r="N194" s="21" t="s">
        <v>24</v>
      </c>
      <c r="O194" s="22"/>
    </row>
    <row r="195" spans="1:15" s="23" customFormat="1" x14ac:dyDescent="0.2">
      <c r="A195" s="19">
        <v>342</v>
      </c>
      <c r="B195" s="19" t="s">
        <v>10</v>
      </c>
      <c r="C195" s="19" t="s">
        <v>15</v>
      </c>
      <c r="D195" s="19">
        <v>23</v>
      </c>
      <c r="E195" s="19" t="s">
        <v>12</v>
      </c>
      <c r="F195" s="19">
        <v>6</v>
      </c>
      <c r="G195" s="20">
        <v>1.31</v>
      </c>
      <c r="H195" s="20">
        <v>1.31</v>
      </c>
      <c r="I195" s="20">
        <v>226.2</v>
      </c>
      <c r="J195" s="20">
        <v>227.51</v>
      </c>
      <c r="K195" s="20">
        <v>226.19200000000001</v>
      </c>
      <c r="L195" s="20">
        <v>227.501</v>
      </c>
      <c r="M195" s="18">
        <f t="shared" si="24"/>
        <v>0</v>
      </c>
      <c r="N195" s="21" t="s">
        <v>24</v>
      </c>
      <c r="O195" s="22"/>
    </row>
    <row r="196" spans="1:15" s="23" customFormat="1" x14ac:dyDescent="0.2">
      <c r="A196" s="19">
        <v>342</v>
      </c>
      <c r="B196" s="19" t="s">
        <v>10</v>
      </c>
      <c r="C196" s="19" t="s">
        <v>15</v>
      </c>
      <c r="D196" s="19">
        <v>23</v>
      </c>
      <c r="E196" s="19" t="s">
        <v>12</v>
      </c>
      <c r="F196" s="19">
        <v>7</v>
      </c>
      <c r="G196" s="20">
        <v>0.61</v>
      </c>
      <c r="H196" s="20">
        <v>0.61</v>
      </c>
      <c r="I196" s="20">
        <v>227.51</v>
      </c>
      <c r="J196" s="20">
        <v>228.12</v>
      </c>
      <c r="K196" s="20">
        <v>227.501</v>
      </c>
      <c r="L196" s="20">
        <v>228.11099999999999</v>
      </c>
      <c r="M196" s="18">
        <f t="shared" si="24"/>
        <v>0</v>
      </c>
      <c r="N196" s="21" t="s">
        <v>24</v>
      </c>
      <c r="O196" s="22"/>
    </row>
    <row r="197" spans="1:15" s="23" customFormat="1" x14ac:dyDescent="0.2">
      <c r="A197" s="19">
        <v>342</v>
      </c>
      <c r="B197" s="19" t="s">
        <v>10</v>
      </c>
      <c r="C197" s="19" t="s">
        <v>15</v>
      </c>
      <c r="D197" s="19">
        <v>24</v>
      </c>
      <c r="E197" s="19" t="s">
        <v>12</v>
      </c>
      <c r="F197" s="19">
        <v>1</v>
      </c>
      <c r="G197" s="20">
        <v>1.5</v>
      </c>
      <c r="H197" s="20">
        <v>1.5</v>
      </c>
      <c r="I197" s="20">
        <v>228.3</v>
      </c>
      <c r="J197" s="20">
        <v>229.8</v>
      </c>
      <c r="K197" s="20">
        <v>228.3</v>
      </c>
      <c r="L197" s="20">
        <v>229.8</v>
      </c>
      <c r="M197" s="18">
        <f t="shared" si="24"/>
        <v>0.18900000000002137</v>
      </c>
      <c r="N197" s="21" t="s">
        <v>24</v>
      </c>
      <c r="O197" s="22"/>
    </row>
    <row r="198" spans="1:15" s="23" customFormat="1" x14ac:dyDescent="0.2">
      <c r="A198" s="19">
        <v>342</v>
      </c>
      <c r="B198" s="19" t="s">
        <v>10</v>
      </c>
      <c r="C198" s="19" t="s">
        <v>15</v>
      </c>
      <c r="D198" s="19">
        <v>24</v>
      </c>
      <c r="E198" s="19" t="s">
        <v>12</v>
      </c>
      <c r="F198" s="19">
        <v>2</v>
      </c>
      <c r="G198" s="20">
        <v>1.5</v>
      </c>
      <c r="H198" s="20">
        <v>1.5</v>
      </c>
      <c r="I198" s="20">
        <v>229.8</v>
      </c>
      <c r="J198" s="20">
        <v>231.3</v>
      </c>
      <c r="K198" s="20">
        <v>229.8</v>
      </c>
      <c r="L198" s="20">
        <v>231.3</v>
      </c>
      <c r="M198" s="18">
        <f t="shared" si="24"/>
        <v>0</v>
      </c>
      <c r="N198" s="21" t="s">
        <v>24</v>
      </c>
      <c r="O198" s="22"/>
    </row>
    <row r="199" spans="1:15" x14ac:dyDescent="0.2">
      <c r="A199" s="6">
        <v>342</v>
      </c>
      <c r="B199" s="6" t="s">
        <v>10</v>
      </c>
      <c r="C199" s="6" t="s">
        <v>15</v>
      </c>
      <c r="D199" s="6">
        <v>24</v>
      </c>
      <c r="E199" s="6" t="s">
        <v>16</v>
      </c>
      <c r="F199" s="6">
        <v>3</v>
      </c>
      <c r="G199" s="7">
        <v>0.81</v>
      </c>
      <c r="H199" s="7">
        <v>0.81</v>
      </c>
      <c r="I199" s="7">
        <v>231.3</v>
      </c>
      <c r="J199" s="7">
        <v>232.11</v>
      </c>
      <c r="K199" s="7">
        <f t="shared" ref="K199:L203" si="30">I199+36.94</f>
        <v>268.24</v>
      </c>
      <c r="L199" s="7">
        <f t="shared" si="30"/>
        <v>269.05</v>
      </c>
      <c r="M199" s="15">
        <f t="shared" si="24"/>
        <v>36.94</v>
      </c>
      <c r="N199" s="10" t="s">
        <v>24</v>
      </c>
      <c r="O199" s="13"/>
    </row>
    <row r="200" spans="1:15" x14ac:dyDescent="0.2">
      <c r="A200" s="6">
        <v>342</v>
      </c>
      <c r="B200" s="6" t="s">
        <v>10</v>
      </c>
      <c r="C200" s="6" t="s">
        <v>15</v>
      </c>
      <c r="D200" s="6">
        <v>24</v>
      </c>
      <c r="E200" s="6" t="s">
        <v>16</v>
      </c>
      <c r="F200" s="6">
        <v>4</v>
      </c>
      <c r="G200" s="7">
        <v>1.5</v>
      </c>
      <c r="H200" s="7">
        <v>1.5</v>
      </c>
      <c r="I200" s="7">
        <v>232.11</v>
      </c>
      <c r="J200" s="7">
        <v>233.61</v>
      </c>
      <c r="K200" s="7">
        <f t="shared" si="30"/>
        <v>269.05</v>
      </c>
      <c r="L200" s="7">
        <f t="shared" si="30"/>
        <v>270.55</v>
      </c>
      <c r="M200" s="15">
        <f t="shared" si="24"/>
        <v>0</v>
      </c>
      <c r="N200" s="10" t="s">
        <v>24</v>
      </c>
      <c r="O200" s="13"/>
    </row>
    <row r="201" spans="1:15" x14ac:dyDescent="0.2">
      <c r="A201" s="6">
        <v>342</v>
      </c>
      <c r="B201" s="6" t="s">
        <v>10</v>
      </c>
      <c r="C201" s="6" t="s">
        <v>15</v>
      </c>
      <c r="D201" s="6">
        <v>24</v>
      </c>
      <c r="E201" s="6" t="s">
        <v>16</v>
      </c>
      <c r="F201" s="6">
        <v>5</v>
      </c>
      <c r="G201" s="7">
        <v>1.5</v>
      </c>
      <c r="H201" s="7">
        <v>1.5</v>
      </c>
      <c r="I201" s="7">
        <v>233.61</v>
      </c>
      <c r="J201" s="7">
        <v>235.11</v>
      </c>
      <c r="K201" s="7">
        <f t="shared" si="30"/>
        <v>270.55</v>
      </c>
      <c r="L201" s="7">
        <f t="shared" si="30"/>
        <v>272.05</v>
      </c>
      <c r="M201" s="15">
        <f t="shared" si="24"/>
        <v>0</v>
      </c>
      <c r="N201" s="10" t="s">
        <v>24</v>
      </c>
    </row>
    <row r="202" spans="1:15" x14ac:dyDescent="0.2">
      <c r="A202" s="6">
        <v>342</v>
      </c>
      <c r="B202" s="6" t="s">
        <v>10</v>
      </c>
      <c r="C202" s="6" t="s">
        <v>15</v>
      </c>
      <c r="D202" s="6">
        <v>24</v>
      </c>
      <c r="E202" s="6" t="s">
        <v>16</v>
      </c>
      <c r="F202" s="6">
        <v>6</v>
      </c>
      <c r="G202" s="7">
        <v>1.1100000000000001</v>
      </c>
      <c r="H202" s="7">
        <v>1.1100000000000001</v>
      </c>
      <c r="I202" s="7">
        <v>235.11</v>
      </c>
      <c r="J202" s="7">
        <v>236.22</v>
      </c>
      <c r="K202" s="7">
        <f t="shared" si="30"/>
        <v>272.05</v>
      </c>
      <c r="L202" s="7">
        <f t="shared" si="30"/>
        <v>273.15999999999997</v>
      </c>
      <c r="M202" s="15">
        <f t="shared" si="24"/>
        <v>0</v>
      </c>
      <c r="N202" s="10" t="s">
        <v>24</v>
      </c>
      <c r="O202" s="13"/>
    </row>
    <row r="203" spans="1:15" x14ac:dyDescent="0.2">
      <c r="A203" s="6">
        <v>342</v>
      </c>
      <c r="B203" s="6" t="s">
        <v>10</v>
      </c>
      <c r="C203" s="6" t="s">
        <v>15</v>
      </c>
      <c r="D203" s="6">
        <v>24</v>
      </c>
      <c r="E203" s="6" t="s">
        <v>16</v>
      </c>
      <c r="F203" s="6">
        <v>7</v>
      </c>
      <c r="G203" s="7">
        <v>0.56000000000000005</v>
      </c>
      <c r="H203" s="7">
        <v>0.56000000000000005</v>
      </c>
      <c r="I203" s="7">
        <v>236.22</v>
      </c>
      <c r="J203" s="7">
        <v>236.78</v>
      </c>
      <c r="K203" s="7">
        <f t="shared" si="30"/>
        <v>273.15999999999997</v>
      </c>
      <c r="L203" s="7">
        <f t="shared" si="30"/>
        <v>273.72000000000003</v>
      </c>
      <c r="M203" s="15">
        <f t="shared" si="24"/>
        <v>0</v>
      </c>
      <c r="N203" s="10" t="s">
        <v>24</v>
      </c>
      <c r="O203" s="13"/>
    </row>
    <row r="204" spans="1:15" x14ac:dyDescent="0.2">
      <c r="A204" s="6">
        <v>342</v>
      </c>
      <c r="B204" s="6" t="s">
        <v>10</v>
      </c>
      <c r="C204" s="6" t="s">
        <v>14</v>
      </c>
      <c r="D204" s="6">
        <v>28</v>
      </c>
      <c r="E204" s="6" t="s">
        <v>16</v>
      </c>
      <c r="F204" s="6">
        <v>4</v>
      </c>
      <c r="G204" s="7">
        <v>1.5</v>
      </c>
      <c r="H204" s="7">
        <v>1.5</v>
      </c>
      <c r="I204" s="7">
        <v>236.4</v>
      </c>
      <c r="J204" s="7">
        <v>237.9</v>
      </c>
      <c r="K204" s="7">
        <f t="shared" ref="K204:L207" si="31">I204+36.95</f>
        <v>273.35000000000002</v>
      </c>
      <c r="L204" s="7">
        <f t="shared" si="31"/>
        <v>274.85000000000002</v>
      </c>
      <c r="M204" s="15">
        <f t="shared" si="24"/>
        <v>-0.37000000000000455</v>
      </c>
      <c r="N204" s="10" t="s">
        <v>24</v>
      </c>
      <c r="O204" s="13"/>
    </row>
    <row r="205" spans="1:15" x14ac:dyDescent="0.2">
      <c r="A205" s="6">
        <v>342</v>
      </c>
      <c r="B205" s="6" t="s">
        <v>10</v>
      </c>
      <c r="C205" s="6" t="s">
        <v>14</v>
      </c>
      <c r="D205" s="6">
        <v>28</v>
      </c>
      <c r="E205" s="6" t="s">
        <v>16</v>
      </c>
      <c r="F205" s="6">
        <v>5</v>
      </c>
      <c r="G205" s="7">
        <v>1.1000000000000001</v>
      </c>
      <c r="H205" s="7">
        <v>1.1000000000000001</v>
      </c>
      <c r="I205" s="7">
        <v>237.9</v>
      </c>
      <c r="J205" s="7">
        <v>239</v>
      </c>
      <c r="K205" s="7">
        <f t="shared" si="31"/>
        <v>274.85000000000002</v>
      </c>
      <c r="L205" s="7">
        <f t="shared" si="31"/>
        <v>275.95</v>
      </c>
      <c r="M205" s="15">
        <f t="shared" si="24"/>
        <v>0</v>
      </c>
      <c r="N205" s="10" t="s">
        <v>24</v>
      </c>
      <c r="O205" s="13"/>
    </row>
    <row r="206" spans="1:15" x14ac:dyDescent="0.2">
      <c r="A206" s="6">
        <v>342</v>
      </c>
      <c r="B206" s="6" t="s">
        <v>10</v>
      </c>
      <c r="C206" s="6" t="s">
        <v>14</v>
      </c>
      <c r="D206" s="6">
        <v>28</v>
      </c>
      <c r="E206" s="6" t="s">
        <v>16</v>
      </c>
      <c r="F206" s="6">
        <v>6</v>
      </c>
      <c r="G206" s="7">
        <v>0.53</v>
      </c>
      <c r="H206" s="7">
        <v>0.53</v>
      </c>
      <c r="I206" s="7">
        <v>239</v>
      </c>
      <c r="J206" s="7">
        <v>239.53</v>
      </c>
      <c r="K206" s="7">
        <f t="shared" si="31"/>
        <v>275.95</v>
      </c>
      <c r="L206" s="7">
        <f t="shared" si="31"/>
        <v>276.48</v>
      </c>
      <c r="M206" s="15">
        <f t="shared" si="24"/>
        <v>0</v>
      </c>
      <c r="N206" s="10" t="s">
        <v>24</v>
      </c>
      <c r="O206" s="13"/>
    </row>
    <row r="207" spans="1:15" x14ac:dyDescent="0.2">
      <c r="A207" s="6">
        <v>342</v>
      </c>
      <c r="B207" s="6" t="s">
        <v>10</v>
      </c>
      <c r="C207" s="6" t="s">
        <v>14</v>
      </c>
      <c r="D207" s="6">
        <v>28</v>
      </c>
      <c r="E207" s="6" t="s">
        <v>16</v>
      </c>
      <c r="F207" s="6" t="s">
        <v>13</v>
      </c>
      <c r="G207" s="7">
        <v>0.33</v>
      </c>
      <c r="H207" s="7">
        <v>0.33</v>
      </c>
      <c r="I207" s="7">
        <v>239.53</v>
      </c>
      <c r="J207" s="7">
        <v>239.86</v>
      </c>
      <c r="K207" s="7">
        <f t="shared" si="31"/>
        <v>276.48</v>
      </c>
      <c r="L207" s="7">
        <f t="shared" si="31"/>
        <v>276.81</v>
      </c>
      <c r="M207" s="15">
        <f t="shared" si="24"/>
        <v>0</v>
      </c>
      <c r="N207" s="10" t="s">
        <v>24</v>
      </c>
      <c r="O207" s="13"/>
    </row>
    <row r="208" spans="1:15" x14ac:dyDescent="0.2">
      <c r="A208" s="6">
        <v>342</v>
      </c>
      <c r="B208" s="6" t="s">
        <v>10</v>
      </c>
      <c r="C208" s="6" t="s">
        <v>11</v>
      </c>
      <c r="D208" s="6">
        <v>27</v>
      </c>
      <c r="E208" s="6" t="s">
        <v>16</v>
      </c>
      <c r="F208" s="6">
        <v>7</v>
      </c>
      <c r="G208" s="7">
        <v>0.61</v>
      </c>
      <c r="H208" s="7">
        <v>0.61</v>
      </c>
      <c r="I208" s="7">
        <v>241.61</v>
      </c>
      <c r="J208" s="7">
        <v>242.22</v>
      </c>
      <c r="K208" s="7">
        <f>I208+38.27</f>
        <v>279.88</v>
      </c>
      <c r="L208" s="7">
        <f>J208+38.27</f>
        <v>280.49</v>
      </c>
      <c r="M208" s="8">
        <f t="shared" si="24"/>
        <v>3.0699999999999932</v>
      </c>
      <c r="N208" s="10" t="s">
        <v>24</v>
      </c>
      <c r="O208" s="13"/>
    </row>
    <row r="209" spans="1:15" x14ac:dyDescent="0.2">
      <c r="A209" s="6">
        <v>342</v>
      </c>
      <c r="B209" s="6" t="s">
        <v>10</v>
      </c>
      <c r="C209" s="6" t="s">
        <v>11</v>
      </c>
      <c r="D209" s="6">
        <v>27</v>
      </c>
      <c r="E209" s="6" t="s">
        <v>16</v>
      </c>
      <c r="F209" s="6" t="s">
        <v>13</v>
      </c>
      <c r="G209" s="7">
        <v>0.28999999999999998</v>
      </c>
      <c r="H209" s="7">
        <v>0.28999999999999998</v>
      </c>
      <c r="I209" s="7">
        <v>242.22</v>
      </c>
      <c r="J209" s="7">
        <v>242.51</v>
      </c>
      <c r="K209" s="7">
        <f>I209+38.27</f>
        <v>280.49</v>
      </c>
      <c r="L209" s="7">
        <f>J209+38.27</f>
        <v>280.77999999999997</v>
      </c>
      <c r="M209" s="15">
        <f t="shared" si="24"/>
        <v>0</v>
      </c>
      <c r="N209" s="10" t="s">
        <v>24</v>
      </c>
      <c r="O209" s="13"/>
    </row>
    <row r="210" spans="1:15" x14ac:dyDescent="0.2">
      <c r="A210" s="6">
        <v>342</v>
      </c>
      <c r="B210" s="6" t="s">
        <v>10</v>
      </c>
      <c r="C210" s="6" t="s">
        <v>15</v>
      </c>
      <c r="D210" s="6">
        <v>25</v>
      </c>
      <c r="E210" s="6" t="s">
        <v>16</v>
      </c>
      <c r="F210" s="6" t="s">
        <v>13</v>
      </c>
      <c r="G210" s="7">
        <v>0.31</v>
      </c>
      <c r="H210" s="7">
        <v>0.31</v>
      </c>
      <c r="I210" s="7">
        <v>247.37</v>
      </c>
      <c r="J210" s="7">
        <v>247.68</v>
      </c>
      <c r="K210" s="7">
        <f>I210+40.48</f>
        <v>287.85000000000002</v>
      </c>
      <c r="L210" s="7">
        <f>J210+40.48</f>
        <v>288.16000000000003</v>
      </c>
      <c r="M210" s="8">
        <f t="shared" si="24"/>
        <v>7.07000000000005</v>
      </c>
      <c r="N210" s="10" t="s">
        <v>24</v>
      </c>
      <c r="O210" s="12"/>
    </row>
    <row r="211" spans="1:15" x14ac:dyDescent="0.2">
      <c r="A211" s="6">
        <v>342</v>
      </c>
      <c r="B211" s="6" t="s">
        <v>10</v>
      </c>
      <c r="C211" s="6" t="s">
        <v>15</v>
      </c>
      <c r="D211" s="6">
        <v>26</v>
      </c>
      <c r="E211" s="6" t="s">
        <v>16</v>
      </c>
      <c r="F211" s="6">
        <v>1</v>
      </c>
      <c r="G211" s="7">
        <v>1.5</v>
      </c>
      <c r="H211" s="7">
        <v>1.5</v>
      </c>
      <c r="I211" s="7">
        <v>247.5</v>
      </c>
      <c r="J211" s="7">
        <v>249</v>
      </c>
      <c r="K211" s="7">
        <f>I211+42.24</f>
        <v>289.74</v>
      </c>
      <c r="L211" s="7">
        <f>J211+42.24</f>
        <v>291.24</v>
      </c>
      <c r="M211" s="8">
        <f t="shared" si="24"/>
        <v>1.5799999999999841</v>
      </c>
      <c r="N211" s="10" t="s">
        <v>24</v>
      </c>
      <c r="O211" s="13"/>
    </row>
    <row r="212" spans="1:15" x14ac:dyDescent="0.2">
      <c r="A212" s="6">
        <v>342</v>
      </c>
      <c r="B212" s="6" t="s">
        <v>10</v>
      </c>
      <c r="C212" s="6" t="s">
        <v>11</v>
      </c>
      <c r="D212" s="6">
        <v>28</v>
      </c>
      <c r="E212" s="6" t="s">
        <v>16</v>
      </c>
      <c r="F212" s="6">
        <v>1</v>
      </c>
      <c r="G212" s="7">
        <v>1.5</v>
      </c>
      <c r="H212" s="7">
        <v>1.5</v>
      </c>
      <c r="I212" s="7">
        <v>242.4</v>
      </c>
      <c r="J212" s="7">
        <v>243.9</v>
      </c>
      <c r="K212" s="7">
        <f>I212+48.7</f>
        <v>291.10000000000002</v>
      </c>
      <c r="L212" s="7">
        <f>J212+48.7</f>
        <v>292.60000000000002</v>
      </c>
      <c r="M212" s="15">
        <f t="shared" si="24"/>
        <v>-0.13999999999998636</v>
      </c>
      <c r="N212" s="10" t="s">
        <v>24</v>
      </c>
      <c r="O212" s="13"/>
    </row>
    <row r="213" spans="1:15" x14ac:dyDescent="0.2">
      <c r="A213" s="6">
        <v>342</v>
      </c>
      <c r="B213" s="6" t="s">
        <v>10</v>
      </c>
      <c r="C213" s="6" t="s">
        <v>11</v>
      </c>
      <c r="D213" s="6">
        <v>28</v>
      </c>
      <c r="E213" s="6" t="s">
        <v>16</v>
      </c>
      <c r="F213" s="6">
        <v>2</v>
      </c>
      <c r="G213" s="7">
        <v>1.5</v>
      </c>
      <c r="H213" s="7">
        <v>1.5</v>
      </c>
      <c r="I213" s="7">
        <v>243.9</v>
      </c>
      <c r="J213" s="7">
        <v>245.4</v>
      </c>
      <c r="K213" s="7">
        <f>I213+48.7</f>
        <v>292.60000000000002</v>
      </c>
      <c r="L213" s="7">
        <f>J213+48.7</f>
        <v>294.10000000000002</v>
      </c>
      <c r="M213" s="15">
        <f t="shared" si="24"/>
        <v>0</v>
      </c>
      <c r="N213" s="10" t="s">
        <v>24</v>
      </c>
      <c r="O213" s="13"/>
    </row>
    <row r="214" spans="1:15" x14ac:dyDescent="0.2">
      <c r="A214" s="6">
        <v>342</v>
      </c>
      <c r="B214" s="6" t="s">
        <v>10</v>
      </c>
      <c r="C214" s="6" t="s">
        <v>14</v>
      </c>
      <c r="D214" s="6">
        <v>29</v>
      </c>
      <c r="E214" s="6" t="s">
        <v>16</v>
      </c>
      <c r="F214" s="6">
        <v>6</v>
      </c>
      <c r="G214" s="7">
        <v>0.9</v>
      </c>
      <c r="H214" s="7">
        <v>0.9</v>
      </c>
      <c r="I214" s="7">
        <v>249</v>
      </c>
      <c r="J214" s="7">
        <v>249.9</v>
      </c>
      <c r="K214" s="7">
        <f>I214+45.23</f>
        <v>294.23</v>
      </c>
      <c r="L214" s="7">
        <f>J214+45.23</f>
        <v>295.13</v>
      </c>
      <c r="M214" s="8">
        <f t="shared" si="24"/>
        <v>0.12999999999999545</v>
      </c>
      <c r="N214" s="10" t="s">
        <v>24</v>
      </c>
      <c r="O214" s="13"/>
    </row>
    <row r="215" spans="1:15" x14ac:dyDescent="0.2">
      <c r="A215" s="6">
        <v>342</v>
      </c>
      <c r="B215" s="6" t="s">
        <v>10</v>
      </c>
      <c r="C215" s="6" t="s">
        <v>14</v>
      </c>
      <c r="D215" s="6">
        <v>29</v>
      </c>
      <c r="E215" s="6" t="s">
        <v>16</v>
      </c>
      <c r="F215" s="6" t="s">
        <v>13</v>
      </c>
      <c r="G215" s="7">
        <v>0.38</v>
      </c>
      <c r="H215" s="7">
        <v>0.38</v>
      </c>
      <c r="I215" s="7">
        <v>249.9</v>
      </c>
      <c r="J215" s="7">
        <v>250.28</v>
      </c>
      <c r="K215" s="7">
        <f>I215+45.23</f>
        <v>295.13</v>
      </c>
      <c r="L215" s="7">
        <f>J215+45.23</f>
        <v>295.51</v>
      </c>
      <c r="M215" s="15">
        <f t="shared" si="24"/>
        <v>0</v>
      </c>
      <c r="N215" s="10" t="s">
        <v>24</v>
      </c>
      <c r="O215" s="13"/>
    </row>
    <row r="216" spans="1:15" x14ac:dyDescent="0.2">
      <c r="A216" s="6">
        <v>342</v>
      </c>
      <c r="B216" s="6" t="s">
        <v>10</v>
      </c>
      <c r="C216" s="6" t="s">
        <v>15</v>
      </c>
      <c r="D216" s="6">
        <v>26</v>
      </c>
      <c r="E216" s="6" t="s">
        <v>16</v>
      </c>
      <c r="F216" s="6">
        <v>6</v>
      </c>
      <c r="G216" s="7">
        <v>1.5</v>
      </c>
      <c r="H216" s="7">
        <v>1.5</v>
      </c>
      <c r="I216" s="7">
        <v>255</v>
      </c>
      <c r="J216" s="7">
        <v>256.5</v>
      </c>
      <c r="K216" s="7">
        <f t="shared" ref="K216:L218" si="32">I216+42.24</f>
        <v>297.24</v>
      </c>
      <c r="L216" s="7">
        <f t="shared" si="32"/>
        <v>298.74</v>
      </c>
      <c r="M216" s="8">
        <f t="shared" si="24"/>
        <v>1.7300000000000182</v>
      </c>
      <c r="N216" s="10" t="s">
        <v>24</v>
      </c>
      <c r="O216" s="13"/>
    </row>
    <row r="217" spans="1:15" x14ac:dyDescent="0.2">
      <c r="A217" s="6">
        <v>342</v>
      </c>
      <c r="B217" s="6" t="s">
        <v>10</v>
      </c>
      <c r="C217" s="6" t="s">
        <v>15</v>
      </c>
      <c r="D217" s="6">
        <v>26</v>
      </c>
      <c r="E217" s="6" t="s">
        <v>16</v>
      </c>
      <c r="F217" s="6">
        <v>7</v>
      </c>
      <c r="G217" s="7">
        <v>0.53</v>
      </c>
      <c r="H217" s="7">
        <v>0.53</v>
      </c>
      <c r="I217" s="7">
        <v>256.5</v>
      </c>
      <c r="J217" s="7">
        <v>257.02999999999997</v>
      </c>
      <c r="K217" s="7">
        <f t="shared" si="32"/>
        <v>298.74</v>
      </c>
      <c r="L217" s="7">
        <f t="shared" si="32"/>
        <v>299.27</v>
      </c>
      <c r="M217" s="15">
        <f t="shared" si="24"/>
        <v>0</v>
      </c>
      <c r="N217" s="10" t="s">
        <v>24</v>
      </c>
      <c r="O217" s="13"/>
    </row>
    <row r="218" spans="1:15" x14ac:dyDescent="0.2">
      <c r="A218" s="6">
        <v>342</v>
      </c>
      <c r="B218" s="6" t="s">
        <v>10</v>
      </c>
      <c r="C218" s="6" t="s">
        <v>15</v>
      </c>
      <c r="D218" s="6">
        <v>26</v>
      </c>
      <c r="E218" s="6" t="s">
        <v>16</v>
      </c>
      <c r="F218" s="6" t="s">
        <v>13</v>
      </c>
      <c r="G218" s="7">
        <v>0.41</v>
      </c>
      <c r="H218" s="7">
        <v>0.41</v>
      </c>
      <c r="I218" s="7">
        <v>257.02999999999997</v>
      </c>
      <c r="J218" s="7">
        <v>257.44</v>
      </c>
      <c r="K218" s="7">
        <f t="shared" si="32"/>
        <v>299.27</v>
      </c>
      <c r="L218" s="7">
        <f t="shared" si="32"/>
        <v>299.68</v>
      </c>
      <c r="M218" s="15">
        <f t="shared" si="24"/>
        <v>0</v>
      </c>
      <c r="N218" s="10" t="s">
        <v>24</v>
      </c>
      <c r="O218" s="13"/>
    </row>
    <row r="219" spans="1:15" x14ac:dyDescent="0.2">
      <c r="A219" s="6">
        <v>342</v>
      </c>
      <c r="B219" s="6" t="s">
        <v>10</v>
      </c>
      <c r="C219" s="6" t="s">
        <v>11</v>
      </c>
      <c r="D219" s="6">
        <v>28</v>
      </c>
      <c r="E219" s="6" t="s">
        <v>16</v>
      </c>
      <c r="F219" s="6" t="s">
        <v>13</v>
      </c>
      <c r="G219" s="7">
        <v>0.36</v>
      </c>
      <c r="H219" s="7">
        <v>0.36</v>
      </c>
      <c r="I219" s="7">
        <v>251.91</v>
      </c>
      <c r="J219" s="7">
        <v>252.27</v>
      </c>
      <c r="K219" s="7">
        <f>I219+48.7</f>
        <v>300.61</v>
      </c>
      <c r="L219" s="7">
        <f>J219+48.7</f>
        <v>300.97000000000003</v>
      </c>
      <c r="M219" s="8">
        <f t="shared" si="24"/>
        <v>0.93000000000000682</v>
      </c>
      <c r="N219" s="10" t="s">
        <v>24</v>
      </c>
      <c r="O219" s="13"/>
    </row>
    <row r="220" spans="1:15" x14ac:dyDescent="0.2">
      <c r="A220" s="6">
        <v>342</v>
      </c>
      <c r="B220" s="6" t="s">
        <v>10</v>
      </c>
      <c r="C220" s="6" t="s">
        <v>11</v>
      </c>
      <c r="D220" s="6">
        <v>29</v>
      </c>
      <c r="E220" s="6" t="s">
        <v>16</v>
      </c>
      <c r="F220" s="6">
        <v>1</v>
      </c>
      <c r="G220" s="7">
        <v>1.5</v>
      </c>
      <c r="H220" s="7">
        <v>1.5</v>
      </c>
      <c r="I220" s="7">
        <v>252</v>
      </c>
      <c r="J220" s="7">
        <v>253.5</v>
      </c>
      <c r="K220" s="7">
        <f>I220+48.45</f>
        <v>300.45</v>
      </c>
      <c r="L220" s="7">
        <f>J220+48.45</f>
        <v>301.95</v>
      </c>
      <c r="M220" s="15">
        <f t="shared" si="24"/>
        <v>-0.52000000000003865</v>
      </c>
      <c r="N220" s="10" t="s">
        <v>24</v>
      </c>
      <c r="O220" s="13"/>
    </row>
    <row r="221" spans="1:15" x14ac:dyDescent="0.2">
      <c r="A221" s="6">
        <v>342</v>
      </c>
      <c r="B221" s="6" t="s">
        <v>10</v>
      </c>
      <c r="C221" s="6" t="s">
        <v>14</v>
      </c>
      <c r="D221" s="6">
        <v>30</v>
      </c>
      <c r="E221" s="6" t="s">
        <v>16</v>
      </c>
      <c r="F221" s="6">
        <v>4</v>
      </c>
      <c r="G221" s="7">
        <v>1.3</v>
      </c>
      <c r="H221" s="7">
        <v>1.3</v>
      </c>
      <c r="I221" s="7">
        <v>255.6</v>
      </c>
      <c r="J221" s="7">
        <v>256.89999999999998</v>
      </c>
      <c r="K221" s="7">
        <f t="shared" ref="K221:L224" si="33">I221+47.51</f>
        <v>303.11</v>
      </c>
      <c r="L221" s="7">
        <f t="shared" si="33"/>
        <v>304.40999999999997</v>
      </c>
      <c r="M221" s="8">
        <f t="shared" si="24"/>
        <v>1.160000000000025</v>
      </c>
      <c r="N221" s="10" t="s">
        <v>24</v>
      </c>
      <c r="O221" s="13"/>
    </row>
    <row r="222" spans="1:15" x14ac:dyDescent="0.2">
      <c r="A222" s="6">
        <v>342</v>
      </c>
      <c r="B222" s="6" t="s">
        <v>10</v>
      </c>
      <c r="C222" s="6" t="s">
        <v>14</v>
      </c>
      <c r="D222" s="6">
        <v>30</v>
      </c>
      <c r="E222" s="6" t="s">
        <v>16</v>
      </c>
      <c r="F222" s="6">
        <v>5</v>
      </c>
      <c r="G222" s="7">
        <v>1.19</v>
      </c>
      <c r="H222" s="7">
        <v>1.19</v>
      </c>
      <c r="I222" s="7">
        <v>256.89999999999998</v>
      </c>
      <c r="J222" s="7">
        <v>258.08999999999997</v>
      </c>
      <c r="K222" s="7">
        <f t="shared" si="33"/>
        <v>304.40999999999997</v>
      </c>
      <c r="L222" s="7">
        <f t="shared" si="33"/>
        <v>305.59999999999997</v>
      </c>
      <c r="M222" s="15">
        <f t="shared" si="24"/>
        <v>0</v>
      </c>
      <c r="N222" s="10" t="s">
        <v>24</v>
      </c>
      <c r="O222" s="13"/>
    </row>
    <row r="223" spans="1:15" x14ac:dyDescent="0.2">
      <c r="A223" s="6">
        <v>342</v>
      </c>
      <c r="B223" s="6" t="s">
        <v>10</v>
      </c>
      <c r="C223" s="6" t="s">
        <v>14</v>
      </c>
      <c r="D223" s="6">
        <v>30</v>
      </c>
      <c r="E223" s="6" t="s">
        <v>16</v>
      </c>
      <c r="F223" s="6">
        <v>6</v>
      </c>
      <c r="G223" s="7">
        <v>1.03</v>
      </c>
      <c r="H223" s="7">
        <v>1.03</v>
      </c>
      <c r="I223" s="7">
        <v>258.08999999999997</v>
      </c>
      <c r="J223" s="7">
        <v>259.12</v>
      </c>
      <c r="K223" s="7">
        <f t="shared" si="33"/>
        <v>305.59999999999997</v>
      </c>
      <c r="L223" s="7">
        <f t="shared" si="33"/>
        <v>306.63</v>
      </c>
      <c r="M223" s="15">
        <f t="shared" si="24"/>
        <v>0</v>
      </c>
      <c r="N223" s="10" t="s">
        <v>24</v>
      </c>
      <c r="O223" s="13"/>
    </row>
    <row r="224" spans="1:15" x14ac:dyDescent="0.2">
      <c r="A224" s="6">
        <v>342</v>
      </c>
      <c r="B224" s="6" t="s">
        <v>10</v>
      </c>
      <c r="C224" s="6" t="s">
        <v>14</v>
      </c>
      <c r="D224" s="6">
        <v>30</v>
      </c>
      <c r="E224" s="6" t="s">
        <v>16</v>
      </c>
      <c r="F224" s="6" t="s">
        <v>13</v>
      </c>
      <c r="G224" s="7">
        <v>0.25</v>
      </c>
      <c r="H224" s="7">
        <v>0.25</v>
      </c>
      <c r="I224" s="7">
        <v>259.12</v>
      </c>
      <c r="J224" s="7">
        <v>259.37</v>
      </c>
      <c r="K224" s="7">
        <f t="shared" si="33"/>
        <v>306.63</v>
      </c>
      <c r="L224" s="7">
        <f t="shared" si="33"/>
        <v>306.88</v>
      </c>
      <c r="M224" s="15">
        <f t="shared" si="24"/>
        <v>0</v>
      </c>
      <c r="N224" s="10" t="s">
        <v>24</v>
      </c>
      <c r="O224" s="13"/>
    </row>
    <row r="225" spans="1:15" x14ac:dyDescent="0.2">
      <c r="A225" s="6">
        <v>342</v>
      </c>
      <c r="B225" s="6" t="s">
        <v>10</v>
      </c>
      <c r="C225" s="6" t="s">
        <v>11</v>
      </c>
      <c r="D225" s="6">
        <v>29</v>
      </c>
      <c r="E225" s="6" t="s">
        <v>16</v>
      </c>
      <c r="F225" s="6">
        <v>6</v>
      </c>
      <c r="G225" s="7">
        <v>1.31</v>
      </c>
      <c r="H225" s="7">
        <v>1.31</v>
      </c>
      <c r="I225" s="7">
        <v>259.5</v>
      </c>
      <c r="J225" s="7">
        <v>260.81</v>
      </c>
      <c r="K225" s="7">
        <f t="shared" ref="K225:L227" si="34">I225+48.45</f>
        <v>307.95</v>
      </c>
      <c r="L225" s="7">
        <f t="shared" si="34"/>
        <v>309.26</v>
      </c>
      <c r="M225" s="8">
        <f t="shared" si="24"/>
        <v>1.0699999999999932</v>
      </c>
      <c r="N225" s="10" t="s">
        <v>24</v>
      </c>
      <c r="O225" s="13"/>
    </row>
    <row r="226" spans="1:15" x14ac:dyDescent="0.2">
      <c r="A226" s="6">
        <v>342</v>
      </c>
      <c r="B226" s="6" t="s">
        <v>10</v>
      </c>
      <c r="C226" s="6" t="s">
        <v>11</v>
      </c>
      <c r="D226" s="6">
        <v>29</v>
      </c>
      <c r="E226" s="6" t="s">
        <v>16</v>
      </c>
      <c r="F226" s="6">
        <v>7</v>
      </c>
      <c r="G226" s="7">
        <v>0.63</v>
      </c>
      <c r="H226" s="7">
        <v>0.63</v>
      </c>
      <c r="I226" s="7">
        <v>260.81</v>
      </c>
      <c r="J226" s="7">
        <v>261.44</v>
      </c>
      <c r="K226" s="7">
        <f t="shared" si="34"/>
        <v>309.26</v>
      </c>
      <c r="L226" s="7">
        <f t="shared" si="34"/>
        <v>309.89</v>
      </c>
      <c r="M226" s="15">
        <f t="shared" si="24"/>
        <v>0</v>
      </c>
      <c r="N226" s="10" t="s">
        <v>24</v>
      </c>
      <c r="O226" s="13"/>
    </row>
    <row r="227" spans="1:15" x14ac:dyDescent="0.2">
      <c r="A227" s="6">
        <v>342</v>
      </c>
      <c r="B227" s="6" t="s">
        <v>10</v>
      </c>
      <c r="C227" s="6" t="s">
        <v>11</v>
      </c>
      <c r="D227" s="6">
        <v>29</v>
      </c>
      <c r="E227" s="6" t="s">
        <v>16</v>
      </c>
      <c r="F227" s="6" t="s">
        <v>13</v>
      </c>
      <c r="G227" s="7">
        <v>0.41</v>
      </c>
      <c r="H227" s="7">
        <v>0.41</v>
      </c>
      <c r="I227" s="7">
        <v>261.44</v>
      </c>
      <c r="J227" s="7">
        <v>261.85000000000002</v>
      </c>
      <c r="K227" s="7">
        <f t="shared" si="34"/>
        <v>309.89</v>
      </c>
      <c r="L227" s="7">
        <f t="shared" si="34"/>
        <v>310.3</v>
      </c>
      <c r="M227" s="15">
        <f t="shared" si="24"/>
        <v>0</v>
      </c>
      <c r="N227" s="10" t="s">
        <v>24</v>
      </c>
      <c r="O227" s="13"/>
    </row>
    <row r="228" spans="1:15" x14ac:dyDescent="0.2">
      <c r="A228" s="6">
        <v>342</v>
      </c>
      <c r="B228" s="6" t="s">
        <v>10</v>
      </c>
      <c r="C228" s="6" t="s">
        <v>15</v>
      </c>
      <c r="D228" s="6">
        <v>27</v>
      </c>
      <c r="E228" s="6" t="s">
        <v>16</v>
      </c>
      <c r="F228" s="6">
        <v>6</v>
      </c>
      <c r="G228" s="7">
        <v>0.62</v>
      </c>
      <c r="H228" s="7">
        <v>0.62</v>
      </c>
      <c r="I228" s="7">
        <v>264.41000000000003</v>
      </c>
      <c r="J228" s="7">
        <v>265.02999999999997</v>
      </c>
      <c r="K228" s="7">
        <f>I228+47.43</f>
        <v>311.84000000000003</v>
      </c>
      <c r="L228" s="7">
        <f>J228+47.43</f>
        <v>312.45999999999998</v>
      </c>
      <c r="M228" s="8">
        <f t="shared" si="24"/>
        <v>1.5400000000000205</v>
      </c>
      <c r="N228" s="10" t="s">
        <v>24</v>
      </c>
      <c r="O228" s="13"/>
    </row>
    <row r="229" spans="1:15" x14ac:dyDescent="0.2">
      <c r="A229" s="6">
        <v>342</v>
      </c>
      <c r="B229" s="6" t="s">
        <v>10</v>
      </c>
      <c r="C229" s="6" t="s">
        <v>15</v>
      </c>
      <c r="D229" s="6">
        <v>27</v>
      </c>
      <c r="E229" s="6" t="s">
        <v>16</v>
      </c>
      <c r="F229" s="6" t="s">
        <v>13</v>
      </c>
      <c r="G229" s="7">
        <v>0.45</v>
      </c>
      <c r="H229" s="7">
        <v>0.45</v>
      </c>
      <c r="I229" s="7">
        <v>265.02999999999997</v>
      </c>
      <c r="J229" s="7">
        <v>265.48</v>
      </c>
      <c r="K229" s="7">
        <f>I229+47.43</f>
        <v>312.45999999999998</v>
      </c>
      <c r="L229" s="7">
        <f>J229+47.43</f>
        <v>312.91000000000003</v>
      </c>
      <c r="M229" s="15">
        <f t="shared" si="24"/>
        <v>0</v>
      </c>
      <c r="N229" s="10" t="s">
        <v>24</v>
      </c>
      <c r="O229" s="13"/>
    </row>
    <row r="230" spans="1:15" x14ac:dyDescent="0.2">
      <c r="A230" s="6">
        <v>342</v>
      </c>
      <c r="B230" s="6" t="s">
        <v>10</v>
      </c>
      <c r="C230" s="6" t="s">
        <v>14</v>
      </c>
      <c r="D230" s="6">
        <v>31</v>
      </c>
      <c r="E230" s="6" t="s">
        <v>16</v>
      </c>
      <c r="F230" s="6" t="s">
        <v>13</v>
      </c>
      <c r="G230" s="7">
        <v>0.18</v>
      </c>
      <c r="H230" s="7">
        <v>0.18</v>
      </c>
      <c r="I230" s="7">
        <v>268.48</v>
      </c>
      <c r="J230" s="7">
        <v>268.66000000000003</v>
      </c>
      <c r="K230" s="7">
        <f t="shared" ref="K230:L234" si="35">I230+46.96</f>
        <v>315.44</v>
      </c>
      <c r="L230" s="7">
        <f t="shared" si="35"/>
        <v>315.62</v>
      </c>
      <c r="M230" s="8">
        <f t="shared" si="24"/>
        <v>2.5299999999999727</v>
      </c>
      <c r="N230" s="10" t="s">
        <v>24</v>
      </c>
      <c r="O230" s="13"/>
    </row>
    <row r="231" spans="1:15" x14ac:dyDescent="0.2">
      <c r="A231" s="6">
        <v>342</v>
      </c>
      <c r="B231" s="6" t="s">
        <v>10</v>
      </c>
      <c r="C231" s="6" t="s">
        <v>14</v>
      </c>
      <c r="D231" s="6">
        <v>32</v>
      </c>
      <c r="E231" s="6" t="s">
        <v>16</v>
      </c>
      <c r="F231" s="6" t="s">
        <v>13</v>
      </c>
      <c r="G231" s="7">
        <v>0.06</v>
      </c>
      <c r="H231" s="7">
        <v>0.06</v>
      </c>
      <c r="I231" s="7">
        <v>270.3</v>
      </c>
      <c r="J231" s="7">
        <v>270.36</v>
      </c>
      <c r="K231" s="7">
        <f t="shared" si="35"/>
        <v>317.26</v>
      </c>
      <c r="L231" s="7">
        <f t="shared" si="35"/>
        <v>317.32</v>
      </c>
      <c r="M231" s="8">
        <f t="shared" si="24"/>
        <v>1.6399999999999864</v>
      </c>
      <c r="N231" s="10" t="s">
        <v>18</v>
      </c>
      <c r="O231" s="13"/>
    </row>
    <row r="232" spans="1:15" x14ac:dyDescent="0.2">
      <c r="A232" s="6">
        <v>342</v>
      </c>
      <c r="B232" s="6" t="s">
        <v>10</v>
      </c>
      <c r="C232" s="6" t="s">
        <v>14</v>
      </c>
      <c r="D232" s="6">
        <v>33</v>
      </c>
      <c r="E232" s="6" t="s">
        <v>16</v>
      </c>
      <c r="F232" s="6" t="s">
        <v>13</v>
      </c>
      <c r="G232" s="7">
        <v>0.17</v>
      </c>
      <c r="H232" s="7">
        <v>0.17</v>
      </c>
      <c r="I232" s="7">
        <v>279.89999999999998</v>
      </c>
      <c r="J232" s="7">
        <v>280.07</v>
      </c>
      <c r="K232" s="7">
        <f t="shared" si="35"/>
        <v>326.85999999999996</v>
      </c>
      <c r="L232" s="7">
        <f t="shared" si="35"/>
        <v>327.02999999999997</v>
      </c>
      <c r="M232" s="8">
        <f t="shared" si="24"/>
        <v>9.5399999999999636</v>
      </c>
      <c r="N232" s="10" t="s">
        <v>18</v>
      </c>
      <c r="O232" s="13"/>
    </row>
    <row r="233" spans="1:15" x14ac:dyDescent="0.2">
      <c r="A233" s="6">
        <v>342</v>
      </c>
      <c r="B233" s="6" t="s">
        <v>10</v>
      </c>
      <c r="C233" s="6" t="s">
        <v>14</v>
      </c>
      <c r="D233" s="6">
        <v>34</v>
      </c>
      <c r="E233" s="6" t="s">
        <v>16</v>
      </c>
      <c r="F233" s="6" t="s">
        <v>13</v>
      </c>
      <c r="G233" s="7">
        <v>0.09</v>
      </c>
      <c r="H233" s="7">
        <v>0.09</v>
      </c>
      <c r="I233" s="7">
        <v>289.5</v>
      </c>
      <c r="J233" s="7">
        <v>289.58999999999997</v>
      </c>
      <c r="K233" s="7">
        <f t="shared" si="35"/>
        <v>336.46</v>
      </c>
      <c r="L233" s="7">
        <f t="shared" si="35"/>
        <v>336.54999999999995</v>
      </c>
      <c r="M233" s="8">
        <f t="shared" si="24"/>
        <v>9.4300000000000068</v>
      </c>
      <c r="N233" s="10" t="s">
        <v>18</v>
      </c>
      <c r="O233" s="13"/>
    </row>
    <row r="234" spans="1:15" x14ac:dyDescent="0.2">
      <c r="A234" s="6">
        <v>342</v>
      </c>
      <c r="B234" s="6" t="s">
        <v>10</v>
      </c>
      <c r="C234" s="6" t="s">
        <v>14</v>
      </c>
      <c r="D234" s="6">
        <v>35</v>
      </c>
      <c r="E234" s="6" t="s">
        <v>16</v>
      </c>
      <c r="F234" s="6" t="s">
        <v>13</v>
      </c>
      <c r="G234" s="7">
        <v>0.11</v>
      </c>
      <c r="H234" s="7">
        <v>0.11</v>
      </c>
      <c r="I234" s="7">
        <v>299.10000000000002</v>
      </c>
      <c r="J234" s="7">
        <v>299.20999999999998</v>
      </c>
      <c r="K234" s="7">
        <f t="shared" si="35"/>
        <v>346.06</v>
      </c>
      <c r="L234" s="7">
        <f t="shared" si="35"/>
        <v>346.16999999999996</v>
      </c>
      <c r="M234" s="8">
        <f t="shared" ref="M234" si="36">K234-L233</f>
        <v>9.5100000000000477</v>
      </c>
      <c r="N234" s="10" t="s">
        <v>18</v>
      </c>
      <c r="O234" s="13"/>
    </row>
  </sheetData>
  <mergeCells count="1">
    <mergeCell ref="H2:J2"/>
  </mergeCells>
  <phoneticPr fontId="8" type="noConversion"/>
  <pageMargins left="0.5" right="0.5" top="0.75" bottom="0.5" header="0.5" footer="0.5"/>
  <pageSetup scale="45" fitToHeight="4" orientation="landscape" horizontalDpi="4294967292" verticalDpi="4294967292"/>
  <headerFooter>
    <oddHeader>&amp;L&amp;K000000&amp;F&amp;R&amp;K000000&amp;P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2019-06-21T18:45:06Z</cp:lastPrinted>
  <dcterms:created xsi:type="dcterms:W3CDTF">2016-02-29T21:23:37Z</dcterms:created>
  <dcterms:modified xsi:type="dcterms:W3CDTF">2019-06-21T18:46:51Z</dcterms:modified>
</cp:coreProperties>
</file>