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42/"/>
    </mc:Choice>
  </mc:AlternateContent>
  <xr:revisionPtr revIDLastSave="0" documentId="13_ncr:1_{28367490-C410-C34C-A9C8-E74E9BA4E3E7}" xr6:coauthVersionLast="36" xr6:coauthVersionMax="36" xr10:uidLastSave="{00000000-0000-0000-0000-000000000000}"/>
  <bookViews>
    <workbookView xWindow="6280" yWindow="700" windowWidth="32640" windowHeight="24600" tabRatio="646" xr2:uid="{00000000-000D-0000-FFFF-FFFF00000000}"/>
  </bookViews>
  <sheets>
    <sheet name="U1408 PA List" sheetId="2" r:id="rId1"/>
  </sheets>
  <definedNames>
    <definedName name="_xlnm.Print_Titles" localSheetId="0">'U1408 PA List'!$1:$4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" i="2" l="1"/>
  <c r="M7" i="2"/>
  <c r="M8" i="2"/>
  <c r="K9" i="2"/>
  <c r="M9" i="2" s="1"/>
  <c r="L9" i="2"/>
  <c r="M10" i="2"/>
  <c r="K11" i="2"/>
  <c r="M11" i="2" s="1"/>
  <c r="L11" i="2"/>
  <c r="M12" i="2"/>
  <c r="M13" i="2"/>
  <c r="M14" i="2"/>
  <c r="M15" i="2"/>
  <c r="M16" i="2"/>
  <c r="K17" i="2"/>
  <c r="M17" i="2" s="1"/>
  <c r="L17" i="2"/>
  <c r="K18" i="2"/>
  <c r="M18" i="2" s="1"/>
  <c r="L18" i="2"/>
  <c r="K19" i="2"/>
  <c r="L19" i="2"/>
  <c r="M20" i="2" s="1"/>
  <c r="M19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K36" i="2"/>
  <c r="L36" i="2"/>
  <c r="M36" i="2"/>
  <c r="K37" i="2"/>
  <c r="M37" i="2" s="1"/>
  <c r="L37" i="2"/>
  <c r="K38" i="2"/>
  <c r="M38" i="2" s="1"/>
  <c r="L38" i="2"/>
  <c r="K39" i="2"/>
  <c r="L39" i="2"/>
  <c r="M39" i="2"/>
  <c r="K40" i="2"/>
  <c r="L40" i="2"/>
  <c r="M40" i="2"/>
  <c r="K41" i="2"/>
  <c r="M41" i="2" s="1"/>
  <c r="L41" i="2"/>
  <c r="M42" i="2"/>
  <c r="M43" i="2"/>
  <c r="M44" i="2"/>
  <c r="M45" i="2"/>
  <c r="M46" i="2"/>
  <c r="M47" i="2"/>
  <c r="M48" i="2"/>
  <c r="M49" i="2"/>
  <c r="K50" i="2"/>
  <c r="M50" i="2" s="1"/>
  <c r="L50" i="2"/>
  <c r="K51" i="2"/>
  <c r="L51" i="2"/>
  <c r="M51" i="2"/>
  <c r="K52" i="2"/>
  <c r="L52" i="2"/>
  <c r="M52" i="2"/>
  <c r="M53" i="2"/>
  <c r="M54" i="2"/>
  <c r="M55" i="2"/>
  <c r="M56" i="2"/>
  <c r="M57" i="2"/>
  <c r="M58" i="2"/>
  <c r="M59" i="2"/>
  <c r="M60" i="2"/>
  <c r="M61" i="2"/>
  <c r="K62" i="2"/>
  <c r="L62" i="2"/>
  <c r="M62" i="2"/>
  <c r="K63" i="2"/>
  <c r="M63" i="2" s="1"/>
  <c r="L63" i="2"/>
  <c r="K64" i="2"/>
  <c r="M64" i="2" s="1"/>
  <c r="L64" i="2"/>
  <c r="K65" i="2"/>
  <c r="L65" i="2"/>
  <c r="M65" i="2"/>
  <c r="K66" i="2"/>
  <c r="L66" i="2"/>
  <c r="M66" i="2"/>
  <c r="K67" i="2"/>
  <c r="M67" i="2" s="1"/>
  <c r="L67" i="2"/>
  <c r="K68" i="2"/>
  <c r="M68" i="2" s="1"/>
  <c r="L68" i="2"/>
  <c r="M69" i="2" s="1"/>
  <c r="M70" i="2"/>
  <c r="K71" i="2"/>
  <c r="M71" i="2" s="1"/>
  <c r="L71" i="2"/>
  <c r="K72" i="2"/>
  <c r="M72" i="2" s="1"/>
  <c r="L72" i="2"/>
  <c r="K73" i="2"/>
  <c r="L73" i="2"/>
  <c r="M74" i="2" s="1"/>
  <c r="M73" i="2"/>
  <c r="M75" i="2"/>
  <c r="M76" i="2"/>
  <c r="K77" i="2"/>
  <c r="M77" i="2" s="1"/>
  <c r="L77" i="2"/>
  <c r="K78" i="2"/>
  <c r="M78" i="2" s="1"/>
  <c r="L78" i="2"/>
  <c r="M79" i="2" s="1"/>
  <c r="M80" i="2"/>
  <c r="K81" i="2"/>
  <c r="M81" i="2" s="1"/>
  <c r="L81" i="2"/>
  <c r="K82" i="2"/>
  <c r="M82" i="2" s="1"/>
  <c r="L82" i="2"/>
  <c r="K83" i="2"/>
  <c r="L83" i="2"/>
  <c r="M83" i="2"/>
  <c r="K84" i="2"/>
  <c r="L84" i="2"/>
  <c r="M84" i="2"/>
  <c r="K85" i="2"/>
  <c r="M85" i="2" s="1"/>
  <c r="L85" i="2"/>
  <c r="K86" i="2"/>
  <c r="M86" i="2" s="1"/>
  <c r="L86" i="2"/>
  <c r="K87" i="2"/>
  <c r="L87" i="2"/>
  <c r="M88" i="2" s="1"/>
  <c r="M87" i="2"/>
  <c r="M89" i="2"/>
  <c r="K90" i="2"/>
  <c r="M90" i="2" s="1"/>
  <c r="L90" i="2"/>
  <c r="K91" i="2"/>
  <c r="L91" i="2"/>
  <c r="M91" i="2"/>
  <c r="K92" i="2"/>
  <c r="L92" i="2"/>
  <c r="M92" i="2"/>
  <c r="K93" i="2"/>
  <c r="M93" i="2" s="1"/>
  <c r="L93" i="2"/>
  <c r="M94" i="2"/>
  <c r="M95" i="2"/>
  <c r="K96" i="2"/>
  <c r="L96" i="2"/>
  <c r="M96" i="2"/>
  <c r="K97" i="2"/>
  <c r="M97" i="2" s="1"/>
  <c r="L97" i="2"/>
  <c r="M98" i="2"/>
  <c r="M99" i="2"/>
  <c r="M100" i="2"/>
  <c r="M101" i="2"/>
  <c r="M102" i="2"/>
  <c r="M103" i="2"/>
  <c r="M104" i="2"/>
  <c r="K105" i="2"/>
  <c r="L105" i="2"/>
  <c r="M105" i="2"/>
  <c r="K106" i="2"/>
  <c r="L106" i="2"/>
  <c r="M106" i="2"/>
  <c r="K107" i="2"/>
  <c r="M107" i="2" s="1"/>
  <c r="L107" i="2"/>
  <c r="K108" i="2"/>
  <c r="M108" i="2" s="1"/>
  <c r="L108" i="2"/>
  <c r="K109" i="2"/>
  <c r="L109" i="2"/>
  <c r="M109" i="2"/>
  <c r="K110" i="2"/>
  <c r="L110" i="2"/>
  <c r="M110" i="2"/>
  <c r="K111" i="2"/>
  <c r="M111" i="2" s="1"/>
  <c r="L111" i="2"/>
  <c r="M112" i="2"/>
  <c r="M113" i="2"/>
  <c r="M114" i="2"/>
  <c r="M115" i="2"/>
  <c r="K116" i="2"/>
  <c r="M116" i="2" s="1"/>
  <c r="L116" i="2"/>
  <c r="K117" i="2"/>
  <c r="L117" i="2"/>
  <c r="M117" i="2"/>
  <c r="K118" i="2"/>
  <c r="L118" i="2"/>
  <c r="M118" i="2"/>
  <c r="K119" i="2"/>
  <c r="M119" i="2" s="1"/>
  <c r="L119" i="2"/>
  <c r="K120" i="2"/>
  <c r="M120" i="2" s="1"/>
  <c r="L120" i="2"/>
  <c r="K121" i="2"/>
  <c r="L121" i="2"/>
  <c r="M121" i="2"/>
  <c r="K122" i="2"/>
  <c r="M122" i="2" s="1"/>
  <c r="L122" i="2"/>
  <c r="M123" i="2"/>
  <c r="M124" i="2"/>
  <c r="M125" i="2"/>
  <c r="M126" i="2"/>
  <c r="M127" i="2"/>
  <c r="M128" i="2"/>
  <c r="M129" i="2"/>
  <c r="M130" i="2"/>
  <c r="M131" i="2"/>
  <c r="M132" i="2"/>
  <c r="K133" i="2"/>
  <c r="L133" i="2"/>
  <c r="M133" i="2"/>
  <c r="K134" i="2"/>
  <c r="L134" i="2"/>
  <c r="M134" i="2"/>
  <c r="K135" i="2"/>
  <c r="M135" i="2" s="1"/>
  <c r="L135" i="2"/>
  <c r="K136" i="2"/>
  <c r="M136" i="2" s="1"/>
  <c r="L136" i="2"/>
  <c r="K137" i="2"/>
  <c r="L137" i="2"/>
  <c r="M137" i="2"/>
  <c r="K138" i="2"/>
  <c r="L138" i="2"/>
  <c r="M138" i="2"/>
  <c r="K139" i="2"/>
  <c r="M139" i="2" s="1"/>
  <c r="L139" i="2"/>
  <c r="K140" i="2"/>
  <c r="M140" i="2" s="1"/>
  <c r="L140" i="2"/>
  <c r="K141" i="2"/>
  <c r="L141" i="2"/>
  <c r="M141" i="2"/>
  <c r="K142" i="2"/>
  <c r="L142" i="2"/>
  <c r="M142" i="2"/>
  <c r="K143" i="2"/>
  <c r="M143" i="2" s="1"/>
  <c r="L143" i="2"/>
  <c r="K144" i="2"/>
  <c r="M144" i="2" s="1"/>
  <c r="L144" i="2"/>
  <c r="K145" i="2"/>
  <c r="L145" i="2"/>
  <c r="M146" i="2" s="1"/>
  <c r="M145" i="2"/>
  <c r="M147" i="2"/>
  <c r="M148" i="2"/>
  <c r="M149" i="2"/>
  <c r="M150" i="2"/>
  <c r="M151" i="2"/>
  <c r="M152" i="2"/>
  <c r="M153" i="2"/>
  <c r="M154" i="2"/>
  <c r="M155" i="2"/>
  <c r="K156" i="2"/>
  <c r="L156" i="2"/>
  <c r="M156" i="2"/>
  <c r="K157" i="2"/>
  <c r="L157" i="2"/>
  <c r="M157" i="2"/>
  <c r="K158" i="2"/>
  <c r="M158" i="2" s="1"/>
  <c r="L158" i="2"/>
  <c r="K159" i="2"/>
  <c r="M159" i="2" s="1"/>
  <c r="L159" i="2"/>
  <c r="K160" i="2"/>
  <c r="L160" i="2"/>
  <c r="M160" i="2"/>
  <c r="K161" i="2"/>
  <c r="L161" i="2"/>
  <c r="M161" i="2"/>
  <c r="M162" i="2"/>
  <c r="M163" i="2"/>
  <c r="K164" i="2"/>
  <c r="L164" i="2"/>
  <c r="M164" i="2"/>
  <c r="K165" i="2"/>
  <c r="L165" i="2"/>
  <c r="M165" i="2"/>
  <c r="M166" i="2"/>
  <c r="M167" i="2"/>
  <c r="K168" i="2"/>
  <c r="L168" i="2"/>
  <c r="M168" i="2"/>
  <c r="K169" i="2"/>
  <c r="L169" i="2"/>
  <c r="M169" i="2"/>
  <c r="K170" i="2"/>
  <c r="M170" i="2" s="1"/>
  <c r="L170" i="2"/>
  <c r="K171" i="2"/>
  <c r="M171" i="2" s="1"/>
  <c r="L171" i="2"/>
  <c r="K172" i="2"/>
  <c r="L172" i="2"/>
  <c r="M173" i="2" s="1"/>
  <c r="M172" i="2"/>
  <c r="M174" i="2"/>
  <c r="M175" i="2"/>
  <c r="M176" i="2"/>
  <c r="M177" i="2"/>
  <c r="M178" i="2"/>
  <c r="M179" i="2"/>
  <c r="M180" i="2"/>
  <c r="K181" i="2"/>
  <c r="L181" i="2"/>
  <c r="M181" i="2"/>
  <c r="K182" i="2"/>
  <c r="L182" i="2"/>
  <c r="M182" i="2"/>
  <c r="K183" i="2"/>
  <c r="M183" i="2" s="1"/>
  <c r="L183" i="2"/>
  <c r="K184" i="2"/>
  <c r="M184" i="2" s="1"/>
  <c r="L184" i="2"/>
  <c r="K185" i="2"/>
  <c r="L185" i="2"/>
  <c r="M185" i="2"/>
  <c r="K186" i="2"/>
  <c r="M186" i="2" s="1"/>
  <c r="L186" i="2"/>
  <c r="K187" i="2"/>
  <c r="M187" i="2" s="1"/>
  <c r="L187" i="2"/>
  <c r="K188" i="2"/>
  <c r="L188" i="2"/>
  <c r="M188" i="2"/>
  <c r="K189" i="2"/>
  <c r="L189" i="2"/>
  <c r="M189" i="2"/>
  <c r="K190" i="2"/>
  <c r="M190" i="2" s="1"/>
  <c r="L190" i="2"/>
  <c r="K191" i="2"/>
  <c r="M191" i="2" s="1"/>
  <c r="L191" i="2"/>
  <c r="K192" i="2"/>
  <c r="L192" i="2"/>
  <c r="M192" i="2"/>
  <c r="K193" i="2"/>
  <c r="L193" i="2"/>
  <c r="M193" i="2"/>
  <c r="K194" i="2"/>
  <c r="M194" i="2" s="1"/>
  <c r="L194" i="2"/>
  <c r="K195" i="2"/>
  <c r="M195" i="2" s="1"/>
  <c r="L195" i="2"/>
  <c r="K196" i="2"/>
  <c r="L196" i="2"/>
  <c r="M196" i="2"/>
  <c r="K197" i="2"/>
  <c r="L197" i="2"/>
  <c r="M197" i="2"/>
  <c r="K198" i="2"/>
  <c r="M198" i="2" s="1"/>
  <c r="L198" i="2"/>
  <c r="K199" i="2"/>
  <c r="M199" i="2" s="1"/>
  <c r="L199" i="2"/>
  <c r="K200" i="2"/>
  <c r="L200" i="2"/>
  <c r="M200" i="2"/>
  <c r="K201" i="2"/>
  <c r="L201" i="2"/>
  <c r="M201" i="2"/>
  <c r="K202" i="2"/>
  <c r="M202" i="2" s="1"/>
  <c r="L202" i="2"/>
  <c r="K203" i="2"/>
  <c r="M203" i="2" s="1"/>
  <c r="L203" i="2"/>
  <c r="K204" i="2"/>
  <c r="L204" i="2"/>
  <c r="M204" i="2"/>
  <c r="K205" i="2"/>
  <c r="L205" i="2"/>
  <c r="M205" i="2"/>
  <c r="K206" i="2"/>
  <c r="M206" i="2" s="1"/>
  <c r="L206" i="2"/>
  <c r="K207" i="2"/>
  <c r="M207" i="2" s="1"/>
  <c r="L207" i="2"/>
  <c r="K208" i="2"/>
  <c r="L208" i="2"/>
  <c r="M208" i="2"/>
  <c r="K209" i="2"/>
  <c r="L209" i="2"/>
  <c r="M209" i="2"/>
  <c r="K210" i="2"/>
  <c r="M210" i="2" s="1"/>
  <c r="L210" i="2"/>
  <c r="K211" i="2"/>
  <c r="L211" i="2"/>
  <c r="M211" i="2"/>
  <c r="K212" i="2"/>
  <c r="L212" i="2"/>
  <c r="M212" i="2"/>
  <c r="K213" i="2"/>
  <c r="L213" i="2"/>
  <c r="M213" i="2"/>
</calcChain>
</file>

<file path=xl/sharedStrings.xml><?xml version="1.0" encoding="utf-8"?>
<sst xmlns="http://schemas.openxmlformats.org/spreadsheetml/2006/main" count="880" uniqueCount="25">
  <si>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</si>
  <si>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</si>
  <si>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</si>
  <si>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</si>
  <si>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</si>
  <si>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</si>
  <si>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</si>
  <si>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</si>
  <si>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</si>
  <si>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</si>
  <si>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Comments</t>
  </si>
  <si>
    <t>U1408</t>
  </si>
  <si>
    <t>A</t>
  </si>
  <si>
    <t>H</t>
  </si>
  <si>
    <t>B</t>
  </si>
  <si>
    <t>C</t>
  </si>
  <si>
    <t>CC</t>
  </si>
  <si>
    <t>X</t>
  </si>
  <si>
    <t>single cored, below splice</t>
  </si>
  <si>
    <t>accommodates science splice</t>
  </si>
  <si>
    <t>U1408 Permanent Archive List</t>
  </si>
  <si>
    <t>Top depth (mcd)</t>
  </si>
  <si>
    <t>Bottom depth (mcd)</t>
  </si>
  <si>
    <r>
      <t>Overlap/</t>
    </r>
    <r>
      <rPr>
        <b/>
        <sz val="16"/>
        <color indexed="10"/>
        <rFont val="Arial"/>
        <family val="2"/>
      </rPr>
      <t>Gap</t>
    </r>
  </si>
  <si>
    <t>Curation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</si>
</sst>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indexed="8"/>
      <name val="Arial Unicode MS"/>
      <family val="2"/>
    </font>
    <font>
      <sz val="14"/>
      <color indexed="8"/>
      <name val="Calibri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indexed="10"/>
      <name val="Arial"/>
      <family val="2"/>
    </font>
    <font>
      <sz val="16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 applyFont="1"/>
    <xf numFmtId="2" fontId="1" fillId="0" borderId="0" xfId="0" applyNumberFormat="1" applyFont="1" applyFill="1"/>
    <xf numFmtId="0" fontId="1" fillId="0" borderId="0" xfId="0" applyFont="1" applyFill="1"/>
    <xf numFmtId="0" fontId="3" fillId="0" borderId="4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2" fontId="7" fillId="0" borderId="4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13"/>
  <sheetViews>
    <sheetView tabSelected="1" zoomScaleNormal="100" zoomScalePageLayoutView="75" workbookViewId="0">
      <selection activeCell="O18" sqref="O18"/>
    </sheetView>
  </sheetViews>
  <sheetFormatPr baseColWidth="10" defaultColWidth="10.85546875" defaultRowHeight="18" customHeight="1" x14ac:dyDescent="0.25"/>
  <cols>
    <col min="1" max="1" width="5.5703125" style="5" bestFit="1" customWidth="1"/>
    <col min="2" max="2" width="6.5703125" style="5" bestFit="1" customWidth="1"/>
    <col min="3" max="3" width="6.42578125" style="5" bestFit="1" customWidth="1"/>
    <col min="4" max="4" width="6.5703125" style="5" bestFit="1" customWidth="1"/>
    <col min="5" max="5" width="6.5703125" style="5" customWidth="1"/>
    <col min="6" max="6" width="6.140625" style="5" bestFit="1" customWidth="1"/>
    <col min="7" max="7" width="24.85546875" style="5" bestFit="1" customWidth="1"/>
    <col min="8" max="8" width="21.7109375" style="5" bestFit="1" customWidth="1"/>
    <col min="9" max="9" width="24" style="5" bestFit="1" customWidth="1"/>
    <col min="10" max="10" width="28" style="6" bestFit="1" customWidth="1"/>
    <col min="11" max="11" width="19.140625" style="5" bestFit="1" customWidth="1"/>
    <col min="12" max="12" width="23.28515625" style="5" bestFit="1" customWidth="1"/>
    <col min="13" max="13" width="15.140625" style="5" bestFit="1" customWidth="1"/>
    <col min="14" max="14" width="34" style="5" customWidth="1"/>
    <col min="15" max="15" width="22.28515625" style="5" bestFit="1" customWidth="1"/>
    <col min="16" max="16" width="5" style="2" customWidth="1"/>
    <col min="17" max="17" width="5.140625" style="2" customWidth="1"/>
    <col min="18" max="18" width="7.140625" style="2" customWidth="1"/>
    <col min="19" max="19" width="8.5703125" style="2" customWidth="1"/>
    <col min="20" max="20" width="8.140625" style="2" customWidth="1"/>
    <col min="21" max="21" width="14.7109375" style="2" customWidth="1"/>
    <col min="22" max="22" width="14.28515625" style="1" customWidth="1"/>
    <col min="23" max="23" width="9.28515625" style="2" customWidth="1"/>
    <col min="24" max="24" width="16.7109375" style="2" customWidth="1"/>
    <col min="25" max="16384" width="10.85546875" style="2"/>
  </cols>
  <sheetData>
    <row r="1" spans="1:22" ht="18" customHeight="1" thickBot="1" x14ac:dyDescent="0.3"/>
    <row r="2" spans="1:22" ht="18" customHeight="1" thickBot="1" x14ac:dyDescent="0.3">
      <c r="G2" s="7"/>
      <c r="H2" s="9" t="s">
        <v>20</v>
      </c>
      <c r="I2" s="10"/>
      <c r="J2" s="11"/>
      <c r="K2" s="8"/>
      <c r="L2" s="7"/>
      <c r="U2" s="1"/>
    </row>
    <row r="4" spans="1:22" s="4" customFormat="1" ht="18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21</v>
      </c>
      <c r="L4" s="3" t="s">
        <v>22</v>
      </c>
      <c r="M4" s="3" t="s">
        <v>23</v>
      </c>
      <c r="N4" s="3" t="s">
        <v>10</v>
      </c>
      <c r="O4" s="3" t="s">
        <v>24</v>
      </c>
    </row>
    <row r="5" spans="1:22" ht="18" customHeight="1" x14ac:dyDescent="0.25">
      <c r="A5" s="12">
        <v>342</v>
      </c>
      <c r="B5" s="12" t="s">
        <v>11</v>
      </c>
      <c r="C5" s="12" t="s">
        <v>12</v>
      </c>
      <c r="D5" s="12">
        <v>1</v>
      </c>
      <c r="E5" s="12" t="s">
        <v>13</v>
      </c>
      <c r="F5" s="12">
        <v>1</v>
      </c>
      <c r="G5" s="13">
        <v>1.5</v>
      </c>
      <c r="H5" s="13">
        <v>1.5</v>
      </c>
      <c r="I5" s="13">
        <v>0</v>
      </c>
      <c r="J5" s="13">
        <v>1.5</v>
      </c>
      <c r="K5" s="13">
        <v>0</v>
      </c>
      <c r="L5" s="13">
        <v>1.5</v>
      </c>
      <c r="M5" s="13"/>
      <c r="N5" s="12" t="s">
        <v>19</v>
      </c>
      <c r="O5" s="12"/>
    </row>
    <row r="6" spans="1:22" ht="18" customHeight="1" x14ac:dyDescent="0.25">
      <c r="A6" s="12">
        <v>342</v>
      </c>
      <c r="B6" s="12" t="s">
        <v>11</v>
      </c>
      <c r="C6" s="12" t="s">
        <v>12</v>
      </c>
      <c r="D6" s="12">
        <v>1</v>
      </c>
      <c r="E6" s="12" t="s">
        <v>13</v>
      </c>
      <c r="F6" s="12">
        <v>2</v>
      </c>
      <c r="G6" s="13">
        <v>1.5</v>
      </c>
      <c r="H6" s="13">
        <v>1.5</v>
      </c>
      <c r="I6" s="13">
        <v>1.5</v>
      </c>
      <c r="J6" s="13">
        <v>3</v>
      </c>
      <c r="K6" s="13">
        <v>1.5</v>
      </c>
      <c r="L6" s="13">
        <v>3</v>
      </c>
      <c r="M6" s="14">
        <f t="shared" ref="M6:M68" si="0">K6-L5</f>
        <v>0</v>
      </c>
      <c r="N6" s="12" t="s">
        <v>19</v>
      </c>
      <c r="O6" s="12"/>
    </row>
    <row r="7" spans="1:22" ht="18" customHeight="1" x14ac:dyDescent="0.25">
      <c r="A7" s="12">
        <v>342</v>
      </c>
      <c r="B7" s="12" t="s">
        <v>11</v>
      </c>
      <c r="C7" s="12" t="s">
        <v>12</v>
      </c>
      <c r="D7" s="12">
        <v>1</v>
      </c>
      <c r="E7" s="12" t="s">
        <v>13</v>
      </c>
      <c r="F7" s="12">
        <v>3</v>
      </c>
      <c r="G7" s="13">
        <v>1.1299999999999999</v>
      </c>
      <c r="H7" s="13">
        <v>1.1299999999999999</v>
      </c>
      <c r="I7" s="13">
        <v>3</v>
      </c>
      <c r="J7" s="13">
        <v>4.13</v>
      </c>
      <c r="K7" s="13">
        <v>3</v>
      </c>
      <c r="L7" s="13">
        <v>4.13</v>
      </c>
      <c r="M7" s="14">
        <f t="shared" si="0"/>
        <v>0</v>
      </c>
      <c r="N7" s="12" t="s">
        <v>19</v>
      </c>
      <c r="O7" s="12"/>
    </row>
    <row r="8" spans="1:22" ht="18" customHeight="1" x14ac:dyDescent="0.25">
      <c r="A8" s="12">
        <v>342</v>
      </c>
      <c r="B8" s="12" t="s">
        <v>11</v>
      </c>
      <c r="C8" s="12" t="s">
        <v>12</v>
      </c>
      <c r="D8" s="12">
        <v>1</v>
      </c>
      <c r="E8" s="12" t="s">
        <v>13</v>
      </c>
      <c r="F8" s="12" t="s">
        <v>16</v>
      </c>
      <c r="G8" s="13">
        <v>0.25</v>
      </c>
      <c r="H8" s="13">
        <v>0.25</v>
      </c>
      <c r="I8" s="13">
        <v>4.13</v>
      </c>
      <c r="J8" s="13">
        <v>4.38</v>
      </c>
      <c r="K8" s="13">
        <v>4.13</v>
      </c>
      <c r="L8" s="13">
        <v>4.38</v>
      </c>
      <c r="M8" s="14">
        <f t="shared" si="0"/>
        <v>0</v>
      </c>
      <c r="N8" s="12" t="s">
        <v>19</v>
      </c>
      <c r="O8" s="12"/>
    </row>
    <row r="9" spans="1:22" ht="18" customHeight="1" x14ac:dyDescent="0.25">
      <c r="A9" s="12">
        <v>342</v>
      </c>
      <c r="B9" s="12" t="s">
        <v>11</v>
      </c>
      <c r="C9" s="12" t="s">
        <v>14</v>
      </c>
      <c r="D9" s="12">
        <v>1</v>
      </c>
      <c r="E9" s="12" t="s">
        <v>13</v>
      </c>
      <c r="F9" s="12">
        <v>4</v>
      </c>
      <c r="G9" s="13">
        <v>1.5</v>
      </c>
      <c r="H9" s="13">
        <v>1.5</v>
      </c>
      <c r="I9" s="13">
        <v>4.5</v>
      </c>
      <c r="J9" s="13">
        <v>6</v>
      </c>
      <c r="K9" s="13">
        <f>I9+0</f>
        <v>4.5</v>
      </c>
      <c r="L9" s="13">
        <f>J9+0</f>
        <v>6</v>
      </c>
      <c r="M9" s="15">
        <f t="shared" si="0"/>
        <v>0.12000000000000011</v>
      </c>
      <c r="N9" s="12" t="s">
        <v>19</v>
      </c>
      <c r="O9" s="12"/>
      <c r="V9" s="2"/>
    </row>
    <row r="10" spans="1:22" ht="18" customHeight="1" x14ac:dyDescent="0.25">
      <c r="A10" s="12">
        <v>342</v>
      </c>
      <c r="B10" s="12" t="s">
        <v>11</v>
      </c>
      <c r="C10" s="12" t="s">
        <v>12</v>
      </c>
      <c r="D10" s="12">
        <v>2</v>
      </c>
      <c r="E10" s="12" t="s">
        <v>13</v>
      </c>
      <c r="F10" s="12">
        <v>1</v>
      </c>
      <c r="G10" s="13">
        <v>1.5</v>
      </c>
      <c r="H10" s="13">
        <v>1.5</v>
      </c>
      <c r="I10" s="13">
        <v>4.3</v>
      </c>
      <c r="J10" s="13">
        <v>5.8</v>
      </c>
      <c r="K10" s="13">
        <v>5.4</v>
      </c>
      <c r="L10" s="13">
        <v>6.9</v>
      </c>
      <c r="M10" s="14">
        <f t="shared" si="0"/>
        <v>-0.59999999999999964</v>
      </c>
      <c r="N10" s="12" t="s">
        <v>19</v>
      </c>
      <c r="O10" s="12"/>
    </row>
    <row r="11" spans="1:22" ht="18" customHeight="1" x14ac:dyDescent="0.25">
      <c r="A11" s="12">
        <v>342</v>
      </c>
      <c r="B11" s="12" t="s">
        <v>11</v>
      </c>
      <c r="C11" s="12" t="s">
        <v>14</v>
      </c>
      <c r="D11" s="12">
        <v>2</v>
      </c>
      <c r="E11" s="12" t="s">
        <v>13</v>
      </c>
      <c r="F11" s="12">
        <v>1</v>
      </c>
      <c r="G11" s="13">
        <v>1.5</v>
      </c>
      <c r="H11" s="13">
        <v>1.5</v>
      </c>
      <c r="I11" s="13">
        <v>6.7</v>
      </c>
      <c r="J11" s="13">
        <v>8.1999999999999993</v>
      </c>
      <c r="K11" s="13">
        <f>I11+0.75</f>
        <v>7.45</v>
      </c>
      <c r="L11" s="13">
        <f>J11+0.75</f>
        <v>8.9499999999999993</v>
      </c>
      <c r="M11" s="15">
        <f t="shared" si="0"/>
        <v>0.54999999999999982</v>
      </c>
      <c r="N11" s="12" t="s">
        <v>19</v>
      </c>
      <c r="O11" s="12"/>
      <c r="V11" s="2"/>
    </row>
    <row r="12" spans="1:22" ht="18" customHeight="1" x14ac:dyDescent="0.25">
      <c r="A12" s="12">
        <v>342</v>
      </c>
      <c r="B12" s="12" t="s">
        <v>11</v>
      </c>
      <c r="C12" s="12" t="s">
        <v>12</v>
      </c>
      <c r="D12" s="12">
        <v>2</v>
      </c>
      <c r="E12" s="12" t="s">
        <v>13</v>
      </c>
      <c r="F12" s="12">
        <v>4</v>
      </c>
      <c r="G12" s="13">
        <v>1.5</v>
      </c>
      <c r="H12" s="13">
        <v>1.5</v>
      </c>
      <c r="I12" s="13">
        <v>8.8000000000000007</v>
      </c>
      <c r="J12" s="13">
        <v>10.3</v>
      </c>
      <c r="K12" s="13">
        <v>9.9</v>
      </c>
      <c r="L12" s="13">
        <v>11.4</v>
      </c>
      <c r="M12" s="15">
        <f t="shared" si="0"/>
        <v>0.95000000000000107</v>
      </c>
      <c r="N12" s="12" t="s">
        <v>19</v>
      </c>
      <c r="O12" s="12"/>
    </row>
    <row r="13" spans="1:22" ht="18" customHeight="1" x14ac:dyDescent="0.25">
      <c r="A13" s="12">
        <v>342</v>
      </c>
      <c r="B13" s="12" t="s">
        <v>11</v>
      </c>
      <c r="C13" s="12" t="s">
        <v>12</v>
      </c>
      <c r="D13" s="12">
        <v>2</v>
      </c>
      <c r="E13" s="12" t="s">
        <v>13</v>
      </c>
      <c r="F13" s="12">
        <v>5</v>
      </c>
      <c r="G13" s="13">
        <v>1.5</v>
      </c>
      <c r="H13" s="13">
        <v>1.5</v>
      </c>
      <c r="I13" s="13">
        <v>10.3</v>
      </c>
      <c r="J13" s="13">
        <v>11.8</v>
      </c>
      <c r="K13" s="13">
        <v>11.4</v>
      </c>
      <c r="L13" s="13">
        <v>12.9</v>
      </c>
      <c r="M13" s="14">
        <f t="shared" si="0"/>
        <v>0</v>
      </c>
      <c r="N13" s="12" t="s">
        <v>19</v>
      </c>
      <c r="O13" s="12"/>
    </row>
    <row r="14" spans="1:22" ht="18" customHeight="1" x14ac:dyDescent="0.25">
      <c r="A14" s="12">
        <v>342</v>
      </c>
      <c r="B14" s="12" t="s">
        <v>11</v>
      </c>
      <c r="C14" s="12" t="s">
        <v>12</v>
      </c>
      <c r="D14" s="12">
        <v>2</v>
      </c>
      <c r="E14" s="12" t="s">
        <v>13</v>
      </c>
      <c r="F14" s="12">
        <v>6</v>
      </c>
      <c r="G14" s="13">
        <v>1.01</v>
      </c>
      <c r="H14" s="13">
        <v>1.01</v>
      </c>
      <c r="I14" s="13">
        <v>11.8</v>
      </c>
      <c r="J14" s="13">
        <v>12.81</v>
      </c>
      <c r="K14" s="13">
        <v>12.9</v>
      </c>
      <c r="L14" s="13">
        <v>13.91</v>
      </c>
      <c r="M14" s="14">
        <f t="shared" si="0"/>
        <v>0</v>
      </c>
      <c r="N14" s="12" t="s">
        <v>19</v>
      </c>
      <c r="O14" s="12"/>
    </row>
    <row r="15" spans="1:22" ht="18" customHeight="1" x14ac:dyDescent="0.25">
      <c r="A15" s="12">
        <v>342</v>
      </c>
      <c r="B15" s="12" t="s">
        <v>11</v>
      </c>
      <c r="C15" s="12" t="s">
        <v>12</v>
      </c>
      <c r="D15" s="12">
        <v>2</v>
      </c>
      <c r="E15" s="12" t="s">
        <v>13</v>
      </c>
      <c r="F15" s="12">
        <v>7</v>
      </c>
      <c r="G15" s="13">
        <v>0.76</v>
      </c>
      <c r="H15" s="13">
        <v>0.76</v>
      </c>
      <c r="I15" s="13">
        <v>12.81</v>
      </c>
      <c r="J15" s="13">
        <v>13.57</v>
      </c>
      <c r="K15" s="13">
        <v>13.91</v>
      </c>
      <c r="L15" s="13">
        <v>14.67</v>
      </c>
      <c r="M15" s="14">
        <f t="shared" si="0"/>
        <v>0</v>
      </c>
      <c r="N15" s="12" t="s">
        <v>19</v>
      </c>
      <c r="O15" s="12"/>
    </row>
    <row r="16" spans="1:22" ht="18" customHeight="1" x14ac:dyDescent="0.25">
      <c r="A16" s="12">
        <v>342</v>
      </c>
      <c r="B16" s="12" t="s">
        <v>11</v>
      </c>
      <c r="C16" s="12" t="s">
        <v>12</v>
      </c>
      <c r="D16" s="12">
        <v>2</v>
      </c>
      <c r="E16" s="12" t="s">
        <v>13</v>
      </c>
      <c r="F16" s="12" t="s">
        <v>16</v>
      </c>
      <c r="G16" s="13">
        <v>0.35</v>
      </c>
      <c r="H16" s="13">
        <v>0.35</v>
      </c>
      <c r="I16" s="13">
        <v>13.57</v>
      </c>
      <c r="J16" s="13">
        <v>13.92</v>
      </c>
      <c r="K16" s="13">
        <v>14.67</v>
      </c>
      <c r="L16" s="13">
        <v>15.02</v>
      </c>
      <c r="M16" s="14">
        <f t="shared" si="0"/>
        <v>0</v>
      </c>
      <c r="N16" s="12" t="s">
        <v>19</v>
      </c>
      <c r="O16" s="12"/>
    </row>
    <row r="17" spans="1:22" ht="18" customHeight="1" x14ac:dyDescent="0.25">
      <c r="A17" s="12">
        <v>342</v>
      </c>
      <c r="B17" s="12" t="s">
        <v>11</v>
      </c>
      <c r="C17" s="12" t="s">
        <v>14</v>
      </c>
      <c r="D17" s="12">
        <v>2</v>
      </c>
      <c r="E17" s="12" t="s">
        <v>13</v>
      </c>
      <c r="F17" s="12">
        <v>6</v>
      </c>
      <c r="G17" s="13">
        <v>1.41</v>
      </c>
      <c r="H17" s="13">
        <v>1.41</v>
      </c>
      <c r="I17" s="13">
        <v>14.2</v>
      </c>
      <c r="J17" s="13">
        <v>15.61</v>
      </c>
      <c r="K17" s="13">
        <f t="shared" ref="K17:L19" si="1">I17+0.75</f>
        <v>14.95</v>
      </c>
      <c r="L17" s="13">
        <f t="shared" si="1"/>
        <v>16.36</v>
      </c>
      <c r="M17" s="14">
        <f t="shared" si="0"/>
        <v>-7.0000000000000284E-2</v>
      </c>
      <c r="N17" s="12" t="s">
        <v>19</v>
      </c>
      <c r="O17" s="12"/>
      <c r="V17" s="2"/>
    </row>
    <row r="18" spans="1:22" ht="18" customHeight="1" x14ac:dyDescent="0.25">
      <c r="A18" s="12">
        <v>342</v>
      </c>
      <c r="B18" s="12" t="s">
        <v>11</v>
      </c>
      <c r="C18" s="12" t="s">
        <v>14</v>
      </c>
      <c r="D18" s="12">
        <v>2</v>
      </c>
      <c r="E18" s="12" t="s">
        <v>13</v>
      </c>
      <c r="F18" s="12">
        <v>7</v>
      </c>
      <c r="G18" s="13">
        <v>0.55000000000000004</v>
      </c>
      <c r="H18" s="13">
        <v>0.55000000000000004</v>
      </c>
      <c r="I18" s="13">
        <v>15.61</v>
      </c>
      <c r="J18" s="13">
        <v>16.16</v>
      </c>
      <c r="K18" s="13">
        <f t="shared" si="1"/>
        <v>16.36</v>
      </c>
      <c r="L18" s="13">
        <f t="shared" si="1"/>
        <v>16.91</v>
      </c>
      <c r="M18" s="14">
        <f t="shared" si="0"/>
        <v>0</v>
      </c>
      <c r="N18" s="12" t="s">
        <v>19</v>
      </c>
      <c r="O18" s="12"/>
      <c r="V18" s="2"/>
    </row>
    <row r="19" spans="1:22" ht="18" customHeight="1" x14ac:dyDescent="0.25">
      <c r="A19" s="12">
        <v>342</v>
      </c>
      <c r="B19" s="12" t="s">
        <v>11</v>
      </c>
      <c r="C19" s="12" t="s">
        <v>14</v>
      </c>
      <c r="D19" s="12">
        <v>2</v>
      </c>
      <c r="E19" s="12" t="s">
        <v>13</v>
      </c>
      <c r="F19" s="12" t="s">
        <v>16</v>
      </c>
      <c r="G19" s="13">
        <v>0.26</v>
      </c>
      <c r="H19" s="13">
        <v>0.26</v>
      </c>
      <c r="I19" s="13">
        <v>16.16</v>
      </c>
      <c r="J19" s="13">
        <v>16.420000000000002</v>
      </c>
      <c r="K19" s="13">
        <f t="shared" si="1"/>
        <v>16.91</v>
      </c>
      <c r="L19" s="13">
        <f t="shared" si="1"/>
        <v>17.170000000000002</v>
      </c>
      <c r="M19" s="14">
        <f t="shared" si="0"/>
        <v>0</v>
      </c>
      <c r="N19" s="12" t="s">
        <v>19</v>
      </c>
      <c r="O19" s="12"/>
      <c r="V19" s="2"/>
    </row>
    <row r="20" spans="1:22" ht="18" customHeight="1" x14ac:dyDescent="0.25">
      <c r="A20" s="12">
        <v>342</v>
      </c>
      <c r="B20" s="12" t="s">
        <v>11</v>
      </c>
      <c r="C20" s="12" t="s">
        <v>12</v>
      </c>
      <c r="D20" s="12">
        <v>3</v>
      </c>
      <c r="E20" s="12" t="s">
        <v>13</v>
      </c>
      <c r="F20" s="12">
        <v>1</v>
      </c>
      <c r="G20" s="13">
        <v>1.5</v>
      </c>
      <c r="H20" s="13">
        <v>1.5</v>
      </c>
      <c r="I20" s="13">
        <v>13.8</v>
      </c>
      <c r="J20" s="13">
        <v>15.3</v>
      </c>
      <c r="K20" s="13">
        <v>17.3</v>
      </c>
      <c r="L20" s="13">
        <v>18.8</v>
      </c>
      <c r="M20" s="15">
        <f t="shared" si="0"/>
        <v>0.12999999999999901</v>
      </c>
      <c r="N20" s="12" t="s">
        <v>19</v>
      </c>
      <c r="O20" s="12"/>
    </row>
    <row r="21" spans="1:22" ht="18" customHeight="1" x14ac:dyDescent="0.25">
      <c r="A21" s="12">
        <v>342</v>
      </c>
      <c r="B21" s="12" t="s">
        <v>11</v>
      </c>
      <c r="C21" s="12" t="s">
        <v>12</v>
      </c>
      <c r="D21" s="12">
        <v>3</v>
      </c>
      <c r="E21" s="12" t="s">
        <v>13</v>
      </c>
      <c r="F21" s="12">
        <v>2</v>
      </c>
      <c r="G21" s="13">
        <v>1.5</v>
      </c>
      <c r="H21" s="13">
        <v>1.5</v>
      </c>
      <c r="I21" s="13">
        <v>15.3</v>
      </c>
      <c r="J21" s="13">
        <v>16.8</v>
      </c>
      <c r="K21" s="13">
        <v>18.8</v>
      </c>
      <c r="L21" s="13">
        <v>20.3</v>
      </c>
      <c r="M21" s="14">
        <f t="shared" si="0"/>
        <v>0</v>
      </c>
      <c r="N21" s="12" t="s">
        <v>19</v>
      </c>
      <c r="O21" s="12"/>
    </row>
    <row r="22" spans="1:22" ht="18" customHeight="1" x14ac:dyDescent="0.25">
      <c r="A22" s="12">
        <v>342</v>
      </c>
      <c r="B22" s="12" t="s">
        <v>11</v>
      </c>
      <c r="C22" s="12" t="s">
        <v>12</v>
      </c>
      <c r="D22" s="12">
        <v>3</v>
      </c>
      <c r="E22" s="12" t="s">
        <v>13</v>
      </c>
      <c r="F22" s="12">
        <v>3</v>
      </c>
      <c r="G22" s="13">
        <v>1.5</v>
      </c>
      <c r="H22" s="13">
        <v>1.5</v>
      </c>
      <c r="I22" s="13">
        <v>16.8</v>
      </c>
      <c r="J22" s="13">
        <v>18.3</v>
      </c>
      <c r="K22" s="13">
        <v>20.3</v>
      </c>
      <c r="L22" s="13">
        <v>21.8</v>
      </c>
      <c r="M22" s="14">
        <f t="shared" si="0"/>
        <v>0</v>
      </c>
      <c r="N22" s="12" t="s">
        <v>19</v>
      </c>
      <c r="O22" s="12"/>
    </row>
    <row r="23" spans="1:22" ht="18" customHeight="1" x14ac:dyDescent="0.25">
      <c r="A23" s="12">
        <v>342</v>
      </c>
      <c r="B23" s="12" t="s">
        <v>11</v>
      </c>
      <c r="C23" s="12" t="s">
        <v>12</v>
      </c>
      <c r="D23" s="12">
        <v>3</v>
      </c>
      <c r="E23" s="12" t="s">
        <v>13</v>
      </c>
      <c r="F23" s="12">
        <v>4</v>
      </c>
      <c r="G23" s="13">
        <v>1.5</v>
      </c>
      <c r="H23" s="13">
        <v>1.5</v>
      </c>
      <c r="I23" s="13">
        <v>18.3</v>
      </c>
      <c r="J23" s="13">
        <v>19.8</v>
      </c>
      <c r="K23" s="13">
        <v>21.8</v>
      </c>
      <c r="L23" s="13">
        <v>23.3</v>
      </c>
      <c r="M23" s="14">
        <f t="shared" si="0"/>
        <v>0</v>
      </c>
      <c r="N23" s="12" t="s">
        <v>19</v>
      </c>
      <c r="O23" s="12"/>
    </row>
    <row r="24" spans="1:22" ht="18" customHeight="1" x14ac:dyDescent="0.25">
      <c r="A24" s="12">
        <v>342</v>
      </c>
      <c r="B24" s="12" t="s">
        <v>11</v>
      </c>
      <c r="C24" s="12" t="s">
        <v>12</v>
      </c>
      <c r="D24" s="12">
        <v>3</v>
      </c>
      <c r="E24" s="12" t="s">
        <v>13</v>
      </c>
      <c r="F24" s="12">
        <v>5</v>
      </c>
      <c r="G24" s="13">
        <v>1.5</v>
      </c>
      <c r="H24" s="13">
        <v>1.5</v>
      </c>
      <c r="I24" s="13">
        <v>19.8</v>
      </c>
      <c r="J24" s="13">
        <v>21.3</v>
      </c>
      <c r="K24" s="13">
        <v>23.3</v>
      </c>
      <c r="L24" s="13">
        <v>24.8</v>
      </c>
      <c r="M24" s="14">
        <f t="shared" si="0"/>
        <v>0</v>
      </c>
      <c r="N24" s="12" t="s">
        <v>19</v>
      </c>
      <c r="O24" s="12"/>
    </row>
    <row r="25" spans="1:22" ht="18" customHeight="1" x14ac:dyDescent="0.25">
      <c r="A25" s="12">
        <v>342</v>
      </c>
      <c r="B25" s="12" t="s">
        <v>11</v>
      </c>
      <c r="C25" s="12" t="s">
        <v>12</v>
      </c>
      <c r="D25" s="12">
        <v>3</v>
      </c>
      <c r="E25" s="12" t="s">
        <v>13</v>
      </c>
      <c r="F25" s="12">
        <v>6</v>
      </c>
      <c r="G25" s="13">
        <v>1</v>
      </c>
      <c r="H25" s="13">
        <v>1</v>
      </c>
      <c r="I25" s="13">
        <v>21.3</v>
      </c>
      <c r="J25" s="13">
        <v>22.3</v>
      </c>
      <c r="K25" s="13">
        <v>24.8</v>
      </c>
      <c r="L25" s="13">
        <v>25.8</v>
      </c>
      <c r="M25" s="14">
        <f t="shared" si="0"/>
        <v>0</v>
      </c>
      <c r="N25" s="12" t="s">
        <v>19</v>
      </c>
      <c r="O25" s="12"/>
    </row>
    <row r="26" spans="1:22" ht="18" customHeight="1" x14ac:dyDescent="0.25">
      <c r="A26" s="12">
        <v>342</v>
      </c>
      <c r="B26" s="12" t="s">
        <v>11</v>
      </c>
      <c r="C26" s="12" t="s">
        <v>12</v>
      </c>
      <c r="D26" s="12">
        <v>3</v>
      </c>
      <c r="E26" s="12" t="s">
        <v>13</v>
      </c>
      <c r="F26" s="12">
        <v>7</v>
      </c>
      <c r="G26" s="13">
        <v>0.81</v>
      </c>
      <c r="H26" s="13">
        <v>0.81</v>
      </c>
      <c r="I26" s="13">
        <v>22.3</v>
      </c>
      <c r="J26" s="13">
        <v>23.11</v>
      </c>
      <c r="K26" s="13">
        <v>25.8</v>
      </c>
      <c r="L26" s="13">
        <v>26.61</v>
      </c>
      <c r="M26" s="14">
        <f t="shared" si="0"/>
        <v>0</v>
      </c>
      <c r="N26" s="12" t="s">
        <v>19</v>
      </c>
      <c r="O26" s="12"/>
    </row>
    <row r="27" spans="1:22" ht="18" customHeight="1" x14ac:dyDescent="0.25">
      <c r="A27" s="12">
        <v>342</v>
      </c>
      <c r="B27" s="12" t="s">
        <v>11</v>
      </c>
      <c r="C27" s="12" t="s">
        <v>12</v>
      </c>
      <c r="D27" s="12">
        <v>3</v>
      </c>
      <c r="E27" s="12" t="s">
        <v>13</v>
      </c>
      <c r="F27" s="12" t="s">
        <v>16</v>
      </c>
      <c r="G27" s="13">
        <v>0.31</v>
      </c>
      <c r="H27" s="13">
        <v>0.31</v>
      </c>
      <c r="I27" s="13">
        <v>23.11</v>
      </c>
      <c r="J27" s="13">
        <v>23.42</v>
      </c>
      <c r="K27" s="13">
        <v>26.61</v>
      </c>
      <c r="L27" s="13">
        <v>26.92</v>
      </c>
      <c r="M27" s="14">
        <f t="shared" si="0"/>
        <v>0</v>
      </c>
      <c r="N27" s="12" t="s">
        <v>19</v>
      </c>
      <c r="O27" s="12"/>
    </row>
    <row r="28" spans="1:22" ht="18" customHeight="1" x14ac:dyDescent="0.25">
      <c r="A28" s="12">
        <v>342</v>
      </c>
      <c r="B28" s="12" t="s">
        <v>11</v>
      </c>
      <c r="C28" s="12" t="s">
        <v>12</v>
      </c>
      <c r="D28" s="12">
        <v>4</v>
      </c>
      <c r="E28" s="12" t="s">
        <v>13</v>
      </c>
      <c r="F28" s="12">
        <v>1</v>
      </c>
      <c r="G28" s="13">
        <v>1.5</v>
      </c>
      <c r="H28" s="13">
        <v>1.5</v>
      </c>
      <c r="I28" s="13">
        <v>23.3</v>
      </c>
      <c r="J28" s="13">
        <v>24.8</v>
      </c>
      <c r="K28" s="13">
        <v>27.35</v>
      </c>
      <c r="L28" s="13">
        <v>28.85</v>
      </c>
      <c r="M28" s="15">
        <f t="shared" si="0"/>
        <v>0.42999999999999972</v>
      </c>
      <c r="N28" s="12" t="s">
        <v>19</v>
      </c>
      <c r="O28" s="12"/>
    </row>
    <row r="29" spans="1:22" ht="18" customHeight="1" x14ac:dyDescent="0.25">
      <c r="A29" s="12">
        <v>342</v>
      </c>
      <c r="B29" s="12" t="s">
        <v>11</v>
      </c>
      <c r="C29" s="12" t="s">
        <v>12</v>
      </c>
      <c r="D29" s="12">
        <v>4</v>
      </c>
      <c r="E29" s="12" t="s">
        <v>13</v>
      </c>
      <c r="F29" s="12">
        <v>2</v>
      </c>
      <c r="G29" s="13">
        <v>1.5</v>
      </c>
      <c r="H29" s="13">
        <v>1.5</v>
      </c>
      <c r="I29" s="13">
        <v>24.8</v>
      </c>
      <c r="J29" s="13">
        <v>26.3</v>
      </c>
      <c r="K29" s="13">
        <v>28.85</v>
      </c>
      <c r="L29" s="13">
        <v>30.35</v>
      </c>
      <c r="M29" s="14">
        <f t="shared" si="0"/>
        <v>0</v>
      </c>
      <c r="N29" s="12" t="s">
        <v>19</v>
      </c>
      <c r="O29" s="12"/>
    </row>
    <row r="30" spans="1:22" ht="18" customHeight="1" x14ac:dyDescent="0.25">
      <c r="A30" s="12">
        <v>342</v>
      </c>
      <c r="B30" s="12" t="s">
        <v>11</v>
      </c>
      <c r="C30" s="12" t="s">
        <v>12</v>
      </c>
      <c r="D30" s="12">
        <v>4</v>
      </c>
      <c r="E30" s="12" t="s">
        <v>13</v>
      </c>
      <c r="F30" s="12">
        <v>3</v>
      </c>
      <c r="G30" s="13">
        <v>1.5</v>
      </c>
      <c r="H30" s="13">
        <v>1.5</v>
      </c>
      <c r="I30" s="13">
        <v>26.3</v>
      </c>
      <c r="J30" s="13">
        <v>27.8</v>
      </c>
      <c r="K30" s="13">
        <v>30.35</v>
      </c>
      <c r="L30" s="13">
        <v>31.85</v>
      </c>
      <c r="M30" s="14">
        <f t="shared" si="0"/>
        <v>0</v>
      </c>
      <c r="N30" s="12" t="s">
        <v>19</v>
      </c>
      <c r="O30" s="12"/>
    </row>
    <row r="31" spans="1:22" ht="18" customHeight="1" x14ac:dyDescent="0.25">
      <c r="A31" s="12">
        <v>342</v>
      </c>
      <c r="B31" s="12" t="s">
        <v>11</v>
      </c>
      <c r="C31" s="12" t="s">
        <v>12</v>
      </c>
      <c r="D31" s="12">
        <v>4</v>
      </c>
      <c r="E31" s="12" t="s">
        <v>13</v>
      </c>
      <c r="F31" s="12">
        <v>4</v>
      </c>
      <c r="G31" s="13">
        <v>1.5</v>
      </c>
      <c r="H31" s="13">
        <v>1.5</v>
      </c>
      <c r="I31" s="13">
        <v>27.8</v>
      </c>
      <c r="J31" s="13">
        <v>29.3</v>
      </c>
      <c r="K31" s="13">
        <v>31.85</v>
      </c>
      <c r="L31" s="13">
        <v>33.35</v>
      </c>
      <c r="M31" s="14">
        <f t="shared" si="0"/>
        <v>0</v>
      </c>
      <c r="N31" s="12" t="s">
        <v>19</v>
      </c>
      <c r="O31" s="12"/>
    </row>
    <row r="32" spans="1:22" ht="18" customHeight="1" x14ac:dyDescent="0.25">
      <c r="A32" s="12">
        <v>342</v>
      </c>
      <c r="B32" s="12" t="s">
        <v>11</v>
      </c>
      <c r="C32" s="12" t="s">
        <v>12</v>
      </c>
      <c r="D32" s="12">
        <v>4</v>
      </c>
      <c r="E32" s="12" t="s">
        <v>13</v>
      </c>
      <c r="F32" s="12">
        <v>5</v>
      </c>
      <c r="G32" s="13">
        <v>1.51</v>
      </c>
      <c r="H32" s="13">
        <v>1.51</v>
      </c>
      <c r="I32" s="13">
        <v>29.3</v>
      </c>
      <c r="J32" s="13">
        <v>30.81</v>
      </c>
      <c r="K32" s="13">
        <v>33.35</v>
      </c>
      <c r="L32" s="13">
        <v>34.86</v>
      </c>
      <c r="M32" s="14">
        <f t="shared" si="0"/>
        <v>0</v>
      </c>
      <c r="N32" s="12" t="s">
        <v>19</v>
      </c>
      <c r="O32" s="12"/>
    </row>
    <row r="33" spans="1:22" ht="18" customHeight="1" x14ac:dyDescent="0.25">
      <c r="A33" s="12">
        <v>342</v>
      </c>
      <c r="B33" s="12" t="s">
        <v>11</v>
      </c>
      <c r="C33" s="12" t="s">
        <v>12</v>
      </c>
      <c r="D33" s="12">
        <v>4</v>
      </c>
      <c r="E33" s="12" t="s">
        <v>13</v>
      </c>
      <c r="F33" s="12">
        <v>6</v>
      </c>
      <c r="G33" s="13">
        <v>0.63</v>
      </c>
      <c r="H33" s="13">
        <v>0.63</v>
      </c>
      <c r="I33" s="13">
        <v>30.81</v>
      </c>
      <c r="J33" s="13">
        <v>31.44</v>
      </c>
      <c r="K33" s="13">
        <v>34.86</v>
      </c>
      <c r="L33" s="13">
        <v>35.49</v>
      </c>
      <c r="M33" s="14">
        <f t="shared" si="0"/>
        <v>0</v>
      </c>
      <c r="N33" s="12" t="s">
        <v>19</v>
      </c>
      <c r="O33" s="12"/>
    </row>
    <row r="34" spans="1:22" ht="18" customHeight="1" x14ac:dyDescent="0.25">
      <c r="A34" s="12">
        <v>342</v>
      </c>
      <c r="B34" s="12" t="s">
        <v>11</v>
      </c>
      <c r="C34" s="12" t="s">
        <v>12</v>
      </c>
      <c r="D34" s="12">
        <v>4</v>
      </c>
      <c r="E34" s="12" t="s">
        <v>13</v>
      </c>
      <c r="F34" s="12" t="s">
        <v>16</v>
      </c>
      <c r="G34" s="13">
        <v>0.39</v>
      </c>
      <c r="H34" s="13">
        <v>0.39</v>
      </c>
      <c r="I34" s="13">
        <v>31.44</v>
      </c>
      <c r="J34" s="13">
        <v>31.83</v>
      </c>
      <c r="K34" s="13">
        <v>35.49</v>
      </c>
      <c r="L34" s="13">
        <v>35.880000000000003</v>
      </c>
      <c r="M34" s="14">
        <f t="shared" si="0"/>
        <v>0</v>
      </c>
      <c r="N34" s="12" t="s">
        <v>19</v>
      </c>
      <c r="O34" s="12"/>
    </row>
    <row r="35" spans="1:22" ht="18" customHeight="1" x14ac:dyDescent="0.25">
      <c r="A35" s="12">
        <v>342</v>
      </c>
      <c r="B35" s="12" t="s">
        <v>11</v>
      </c>
      <c r="C35" s="12" t="s">
        <v>12</v>
      </c>
      <c r="D35" s="12">
        <v>5</v>
      </c>
      <c r="E35" s="12" t="s">
        <v>13</v>
      </c>
      <c r="F35" s="12">
        <v>1</v>
      </c>
      <c r="G35" s="13">
        <v>1.5</v>
      </c>
      <c r="H35" s="13">
        <v>1.5</v>
      </c>
      <c r="I35" s="13">
        <v>32.799999999999997</v>
      </c>
      <c r="J35" s="13">
        <v>34.299999999999997</v>
      </c>
      <c r="K35" s="13">
        <v>35.65</v>
      </c>
      <c r="L35" s="13">
        <v>37.15</v>
      </c>
      <c r="M35" s="14">
        <f t="shared" si="0"/>
        <v>-0.23000000000000398</v>
      </c>
      <c r="N35" s="12" t="s">
        <v>19</v>
      </c>
      <c r="O35" s="12"/>
    </row>
    <row r="36" spans="1:22" ht="18" customHeight="1" x14ac:dyDescent="0.25">
      <c r="A36" s="12">
        <v>342</v>
      </c>
      <c r="B36" s="12" t="s">
        <v>11</v>
      </c>
      <c r="C36" s="12" t="s">
        <v>15</v>
      </c>
      <c r="D36" s="12">
        <v>5</v>
      </c>
      <c r="E36" s="12" t="s">
        <v>13</v>
      </c>
      <c r="F36" s="12">
        <v>4</v>
      </c>
      <c r="G36" s="13">
        <v>1.5</v>
      </c>
      <c r="H36" s="13">
        <v>1.5</v>
      </c>
      <c r="I36" s="13">
        <v>35.299999999999997</v>
      </c>
      <c r="J36" s="13">
        <v>36.799999999999997</v>
      </c>
      <c r="K36" s="13">
        <f t="shared" ref="K36:L38" si="2">I36+1.1</f>
        <v>36.4</v>
      </c>
      <c r="L36" s="13">
        <f t="shared" si="2"/>
        <v>37.9</v>
      </c>
      <c r="M36" s="14">
        <f t="shared" si="0"/>
        <v>-0.75</v>
      </c>
      <c r="N36" s="12" t="s">
        <v>19</v>
      </c>
      <c r="O36" s="12"/>
      <c r="V36" s="2"/>
    </row>
    <row r="37" spans="1:22" ht="18" customHeight="1" x14ac:dyDescent="0.25">
      <c r="A37" s="12">
        <v>342</v>
      </c>
      <c r="B37" s="12" t="s">
        <v>11</v>
      </c>
      <c r="C37" s="12" t="s">
        <v>15</v>
      </c>
      <c r="D37" s="12">
        <v>5</v>
      </c>
      <c r="E37" s="12" t="s">
        <v>13</v>
      </c>
      <c r="F37" s="12">
        <v>5</v>
      </c>
      <c r="G37" s="13">
        <v>1.5</v>
      </c>
      <c r="H37" s="13">
        <v>1.5</v>
      </c>
      <c r="I37" s="13">
        <v>36.799999999999997</v>
      </c>
      <c r="J37" s="13">
        <v>38.299999999999997</v>
      </c>
      <c r="K37" s="13">
        <f t="shared" si="2"/>
        <v>37.9</v>
      </c>
      <c r="L37" s="13">
        <f t="shared" si="2"/>
        <v>39.4</v>
      </c>
      <c r="M37" s="14">
        <f t="shared" si="0"/>
        <v>0</v>
      </c>
      <c r="N37" s="12" t="s">
        <v>19</v>
      </c>
      <c r="O37" s="12"/>
      <c r="V37" s="2"/>
    </row>
    <row r="38" spans="1:22" ht="18" customHeight="1" x14ac:dyDescent="0.25">
      <c r="A38" s="12">
        <v>342</v>
      </c>
      <c r="B38" s="12" t="s">
        <v>11</v>
      </c>
      <c r="C38" s="12" t="s">
        <v>15</v>
      </c>
      <c r="D38" s="12">
        <v>5</v>
      </c>
      <c r="E38" s="12" t="s">
        <v>13</v>
      </c>
      <c r="F38" s="12">
        <v>6</v>
      </c>
      <c r="G38" s="13">
        <v>1.5</v>
      </c>
      <c r="H38" s="13">
        <v>1.5</v>
      </c>
      <c r="I38" s="13">
        <v>38.299999999999997</v>
      </c>
      <c r="J38" s="13">
        <v>39.799999999999997</v>
      </c>
      <c r="K38" s="13">
        <f t="shared" si="2"/>
        <v>39.4</v>
      </c>
      <c r="L38" s="13">
        <f t="shared" si="2"/>
        <v>40.9</v>
      </c>
      <c r="M38" s="14">
        <f t="shared" si="0"/>
        <v>0</v>
      </c>
      <c r="N38" s="12" t="s">
        <v>19</v>
      </c>
      <c r="O38" s="12"/>
      <c r="V38" s="2"/>
    </row>
    <row r="39" spans="1:22" ht="18" customHeight="1" x14ac:dyDescent="0.25">
      <c r="A39" s="12">
        <v>342</v>
      </c>
      <c r="B39" s="12" t="s">
        <v>11</v>
      </c>
      <c r="C39" s="12" t="s">
        <v>14</v>
      </c>
      <c r="D39" s="12">
        <v>6</v>
      </c>
      <c r="E39" s="12" t="s">
        <v>13</v>
      </c>
      <c r="F39" s="12">
        <v>3</v>
      </c>
      <c r="G39" s="13">
        <v>1.5</v>
      </c>
      <c r="H39" s="13">
        <v>1.5</v>
      </c>
      <c r="I39" s="13">
        <v>41.2</v>
      </c>
      <c r="J39" s="13">
        <v>42.7</v>
      </c>
      <c r="K39" s="13">
        <f t="shared" ref="K39:L41" si="3">I39-0.5</f>
        <v>40.700000000000003</v>
      </c>
      <c r="L39" s="13">
        <f t="shared" si="3"/>
        <v>42.2</v>
      </c>
      <c r="M39" s="14">
        <f t="shared" si="0"/>
        <v>-0.19999999999999574</v>
      </c>
      <c r="N39" s="12" t="s">
        <v>19</v>
      </c>
      <c r="O39" s="12"/>
      <c r="V39" s="2"/>
    </row>
    <row r="40" spans="1:22" ht="18" customHeight="1" x14ac:dyDescent="0.25">
      <c r="A40" s="12">
        <v>342</v>
      </c>
      <c r="B40" s="12" t="s">
        <v>11</v>
      </c>
      <c r="C40" s="12" t="s">
        <v>14</v>
      </c>
      <c r="D40" s="12">
        <v>6</v>
      </c>
      <c r="E40" s="12" t="s">
        <v>13</v>
      </c>
      <c r="F40" s="12">
        <v>4</v>
      </c>
      <c r="G40" s="13">
        <v>1.5</v>
      </c>
      <c r="H40" s="13">
        <v>1.5</v>
      </c>
      <c r="I40" s="13">
        <v>42.7</v>
      </c>
      <c r="J40" s="13">
        <v>44.2</v>
      </c>
      <c r="K40" s="13">
        <f t="shared" si="3"/>
        <v>42.2</v>
      </c>
      <c r="L40" s="13">
        <f t="shared" si="3"/>
        <v>43.7</v>
      </c>
      <c r="M40" s="14">
        <f t="shared" si="0"/>
        <v>0</v>
      </c>
      <c r="N40" s="12" t="s">
        <v>19</v>
      </c>
      <c r="O40" s="12"/>
      <c r="V40" s="2"/>
    </row>
    <row r="41" spans="1:22" ht="18" customHeight="1" x14ac:dyDescent="0.25">
      <c r="A41" s="12">
        <v>342</v>
      </c>
      <c r="B41" s="12" t="s">
        <v>11</v>
      </c>
      <c r="C41" s="12" t="s">
        <v>14</v>
      </c>
      <c r="D41" s="12">
        <v>6</v>
      </c>
      <c r="E41" s="12" t="s">
        <v>13</v>
      </c>
      <c r="F41" s="12">
        <v>5</v>
      </c>
      <c r="G41" s="13">
        <v>1.5</v>
      </c>
      <c r="H41" s="13">
        <v>1.5</v>
      </c>
      <c r="I41" s="13">
        <v>44.2</v>
      </c>
      <c r="J41" s="13">
        <v>45.7</v>
      </c>
      <c r="K41" s="13">
        <f t="shared" si="3"/>
        <v>43.7</v>
      </c>
      <c r="L41" s="13">
        <f t="shared" si="3"/>
        <v>45.2</v>
      </c>
      <c r="M41" s="14">
        <f t="shared" si="0"/>
        <v>0</v>
      </c>
      <c r="N41" s="12" t="s">
        <v>19</v>
      </c>
      <c r="O41" s="12"/>
      <c r="V41" s="2"/>
    </row>
    <row r="42" spans="1:22" ht="18" customHeight="1" x14ac:dyDescent="0.25">
      <c r="A42" s="12">
        <v>342</v>
      </c>
      <c r="B42" s="12" t="s">
        <v>11</v>
      </c>
      <c r="C42" s="12" t="s">
        <v>12</v>
      </c>
      <c r="D42" s="12">
        <v>6</v>
      </c>
      <c r="E42" s="12" t="s">
        <v>13</v>
      </c>
      <c r="F42" s="12">
        <v>1</v>
      </c>
      <c r="G42" s="13">
        <v>1.5</v>
      </c>
      <c r="H42" s="13">
        <v>1.5</v>
      </c>
      <c r="I42" s="13">
        <v>42.3</v>
      </c>
      <c r="J42" s="13">
        <v>43.8</v>
      </c>
      <c r="K42" s="13">
        <v>45.65</v>
      </c>
      <c r="L42" s="13">
        <v>47.15</v>
      </c>
      <c r="M42" s="15">
        <f t="shared" si="0"/>
        <v>0.44999999999999574</v>
      </c>
      <c r="N42" s="12" t="s">
        <v>19</v>
      </c>
      <c r="O42" s="12"/>
    </row>
    <row r="43" spans="1:22" ht="18" customHeight="1" x14ac:dyDescent="0.25">
      <c r="A43" s="12">
        <v>342</v>
      </c>
      <c r="B43" s="12" t="s">
        <v>11</v>
      </c>
      <c r="C43" s="12" t="s">
        <v>12</v>
      </c>
      <c r="D43" s="12">
        <v>6</v>
      </c>
      <c r="E43" s="12" t="s">
        <v>13</v>
      </c>
      <c r="F43" s="12">
        <v>2</v>
      </c>
      <c r="G43" s="13">
        <v>1.5</v>
      </c>
      <c r="H43" s="13">
        <v>1.5</v>
      </c>
      <c r="I43" s="13">
        <v>43.8</v>
      </c>
      <c r="J43" s="13">
        <v>45.3</v>
      </c>
      <c r="K43" s="13">
        <v>47.15</v>
      </c>
      <c r="L43" s="13">
        <v>48.65</v>
      </c>
      <c r="M43" s="14">
        <f t="shared" si="0"/>
        <v>0</v>
      </c>
      <c r="N43" s="12" t="s">
        <v>19</v>
      </c>
      <c r="O43" s="12"/>
    </row>
    <row r="44" spans="1:22" ht="18" customHeight="1" x14ac:dyDescent="0.25">
      <c r="A44" s="12">
        <v>342</v>
      </c>
      <c r="B44" s="12" t="s">
        <v>11</v>
      </c>
      <c r="C44" s="12" t="s">
        <v>12</v>
      </c>
      <c r="D44" s="12">
        <v>6</v>
      </c>
      <c r="E44" s="12" t="s">
        <v>13</v>
      </c>
      <c r="F44" s="12">
        <v>3</v>
      </c>
      <c r="G44" s="13">
        <v>1.5</v>
      </c>
      <c r="H44" s="13">
        <v>1.5</v>
      </c>
      <c r="I44" s="13">
        <v>45.3</v>
      </c>
      <c r="J44" s="13">
        <v>46.8</v>
      </c>
      <c r="K44" s="13">
        <v>48.65</v>
      </c>
      <c r="L44" s="13">
        <v>50.15</v>
      </c>
      <c r="M44" s="14">
        <f t="shared" si="0"/>
        <v>0</v>
      </c>
      <c r="N44" s="12" t="s">
        <v>19</v>
      </c>
      <c r="O44" s="12"/>
    </row>
    <row r="45" spans="1:22" ht="18" customHeight="1" x14ac:dyDescent="0.25">
      <c r="A45" s="12">
        <v>342</v>
      </c>
      <c r="B45" s="12" t="s">
        <v>11</v>
      </c>
      <c r="C45" s="12" t="s">
        <v>12</v>
      </c>
      <c r="D45" s="12">
        <v>6</v>
      </c>
      <c r="E45" s="12" t="s">
        <v>13</v>
      </c>
      <c r="F45" s="12">
        <v>4</v>
      </c>
      <c r="G45" s="13">
        <v>1.5</v>
      </c>
      <c r="H45" s="13">
        <v>1.5</v>
      </c>
      <c r="I45" s="13">
        <v>46.8</v>
      </c>
      <c r="J45" s="13">
        <v>48.3</v>
      </c>
      <c r="K45" s="13">
        <v>50.15</v>
      </c>
      <c r="L45" s="13">
        <v>51.65</v>
      </c>
      <c r="M45" s="14">
        <f t="shared" si="0"/>
        <v>0</v>
      </c>
      <c r="N45" s="12" t="s">
        <v>19</v>
      </c>
      <c r="O45" s="12"/>
    </row>
    <row r="46" spans="1:22" ht="18" customHeight="1" x14ac:dyDescent="0.25">
      <c r="A46" s="12">
        <v>342</v>
      </c>
      <c r="B46" s="12" t="s">
        <v>11</v>
      </c>
      <c r="C46" s="12" t="s">
        <v>12</v>
      </c>
      <c r="D46" s="12">
        <v>6</v>
      </c>
      <c r="E46" s="12" t="s">
        <v>13</v>
      </c>
      <c r="F46" s="12">
        <v>5</v>
      </c>
      <c r="G46" s="13">
        <v>1.5</v>
      </c>
      <c r="H46" s="13">
        <v>1.5</v>
      </c>
      <c r="I46" s="13">
        <v>48.3</v>
      </c>
      <c r="J46" s="13">
        <v>49.8</v>
      </c>
      <c r="K46" s="13">
        <v>51.65</v>
      </c>
      <c r="L46" s="13">
        <v>53.15</v>
      </c>
      <c r="M46" s="14">
        <f t="shared" si="0"/>
        <v>0</v>
      </c>
      <c r="N46" s="12" t="s">
        <v>19</v>
      </c>
      <c r="O46" s="12"/>
    </row>
    <row r="47" spans="1:22" ht="18" customHeight="1" x14ac:dyDescent="0.25">
      <c r="A47" s="12">
        <v>342</v>
      </c>
      <c r="B47" s="12" t="s">
        <v>11</v>
      </c>
      <c r="C47" s="12" t="s">
        <v>12</v>
      </c>
      <c r="D47" s="12">
        <v>6</v>
      </c>
      <c r="E47" s="12" t="s">
        <v>13</v>
      </c>
      <c r="F47" s="12">
        <v>6</v>
      </c>
      <c r="G47" s="13">
        <v>1</v>
      </c>
      <c r="H47" s="13">
        <v>1</v>
      </c>
      <c r="I47" s="13">
        <v>49.8</v>
      </c>
      <c r="J47" s="13">
        <v>50.8</v>
      </c>
      <c r="K47" s="13">
        <v>53.15</v>
      </c>
      <c r="L47" s="13">
        <v>54.15</v>
      </c>
      <c r="M47" s="14">
        <f t="shared" si="0"/>
        <v>0</v>
      </c>
      <c r="N47" s="12" t="s">
        <v>19</v>
      </c>
      <c r="O47" s="12"/>
    </row>
    <row r="48" spans="1:22" ht="18" customHeight="1" x14ac:dyDescent="0.25">
      <c r="A48" s="12">
        <v>342</v>
      </c>
      <c r="B48" s="12" t="s">
        <v>11</v>
      </c>
      <c r="C48" s="12" t="s">
        <v>12</v>
      </c>
      <c r="D48" s="12">
        <v>6</v>
      </c>
      <c r="E48" s="12" t="s">
        <v>13</v>
      </c>
      <c r="F48" s="12">
        <v>7</v>
      </c>
      <c r="G48" s="13">
        <v>0.66</v>
      </c>
      <c r="H48" s="13">
        <v>0.66</v>
      </c>
      <c r="I48" s="13">
        <v>50.8</v>
      </c>
      <c r="J48" s="13">
        <v>51.46</v>
      </c>
      <c r="K48" s="13">
        <v>54.15</v>
      </c>
      <c r="L48" s="13">
        <v>54.81</v>
      </c>
      <c r="M48" s="14">
        <f t="shared" si="0"/>
        <v>0</v>
      </c>
      <c r="N48" s="12" t="s">
        <v>19</v>
      </c>
      <c r="O48" s="12"/>
    </row>
    <row r="49" spans="1:22" ht="18" customHeight="1" x14ac:dyDescent="0.25">
      <c r="A49" s="12">
        <v>342</v>
      </c>
      <c r="B49" s="12" t="s">
        <v>11</v>
      </c>
      <c r="C49" s="12" t="s">
        <v>12</v>
      </c>
      <c r="D49" s="12">
        <v>6</v>
      </c>
      <c r="E49" s="12" t="s">
        <v>13</v>
      </c>
      <c r="F49" s="12" t="s">
        <v>16</v>
      </c>
      <c r="G49" s="13">
        <v>0.34</v>
      </c>
      <c r="H49" s="13">
        <v>0.34</v>
      </c>
      <c r="I49" s="13">
        <v>51.46</v>
      </c>
      <c r="J49" s="13">
        <v>51.8</v>
      </c>
      <c r="K49" s="13">
        <v>54.81</v>
      </c>
      <c r="L49" s="13">
        <v>55.15</v>
      </c>
      <c r="M49" s="14">
        <f t="shared" si="0"/>
        <v>0</v>
      </c>
      <c r="N49" s="12" t="s">
        <v>19</v>
      </c>
      <c r="O49" s="12"/>
    </row>
    <row r="50" spans="1:22" ht="18" customHeight="1" x14ac:dyDescent="0.25">
      <c r="A50" s="12">
        <v>342</v>
      </c>
      <c r="B50" s="12" t="s">
        <v>11</v>
      </c>
      <c r="C50" s="12" t="s">
        <v>14</v>
      </c>
      <c r="D50" s="12">
        <v>7</v>
      </c>
      <c r="E50" s="12" t="s">
        <v>13</v>
      </c>
      <c r="F50" s="12">
        <v>6</v>
      </c>
      <c r="G50" s="13">
        <v>1.5</v>
      </c>
      <c r="H50" s="13">
        <v>1.5</v>
      </c>
      <c r="I50" s="13">
        <v>55.2</v>
      </c>
      <c r="J50" s="13">
        <v>56.7</v>
      </c>
      <c r="K50" s="13">
        <f t="shared" ref="K50:L52" si="4">I50+0.4</f>
        <v>55.6</v>
      </c>
      <c r="L50" s="13">
        <f t="shared" si="4"/>
        <v>57.1</v>
      </c>
      <c r="M50" s="15">
        <f t="shared" si="0"/>
        <v>0.45000000000000284</v>
      </c>
      <c r="N50" s="12" t="s">
        <v>19</v>
      </c>
      <c r="O50" s="12"/>
      <c r="V50" s="2"/>
    </row>
    <row r="51" spans="1:22" ht="18" customHeight="1" x14ac:dyDescent="0.25">
      <c r="A51" s="12">
        <v>342</v>
      </c>
      <c r="B51" s="12" t="s">
        <v>11</v>
      </c>
      <c r="C51" s="12" t="s">
        <v>14</v>
      </c>
      <c r="D51" s="12">
        <v>7</v>
      </c>
      <c r="E51" s="12" t="s">
        <v>13</v>
      </c>
      <c r="F51" s="12">
        <v>7</v>
      </c>
      <c r="G51" s="13">
        <v>0.61</v>
      </c>
      <c r="H51" s="13">
        <v>0.61</v>
      </c>
      <c r="I51" s="13">
        <v>56.7</v>
      </c>
      <c r="J51" s="13">
        <v>57.31</v>
      </c>
      <c r="K51" s="13">
        <f t="shared" si="4"/>
        <v>57.1</v>
      </c>
      <c r="L51" s="13">
        <f t="shared" si="4"/>
        <v>57.71</v>
      </c>
      <c r="M51" s="14">
        <f t="shared" si="0"/>
        <v>0</v>
      </c>
      <c r="N51" s="12" t="s">
        <v>19</v>
      </c>
      <c r="O51" s="12"/>
      <c r="V51" s="2"/>
    </row>
    <row r="52" spans="1:22" ht="18" customHeight="1" x14ac:dyDescent="0.25">
      <c r="A52" s="12">
        <v>342</v>
      </c>
      <c r="B52" s="12" t="s">
        <v>11</v>
      </c>
      <c r="C52" s="12" t="s">
        <v>14</v>
      </c>
      <c r="D52" s="12">
        <v>7</v>
      </c>
      <c r="E52" s="12" t="s">
        <v>13</v>
      </c>
      <c r="F52" s="12" t="s">
        <v>16</v>
      </c>
      <c r="G52" s="13">
        <v>0.26</v>
      </c>
      <c r="H52" s="13">
        <v>0.26</v>
      </c>
      <c r="I52" s="13">
        <v>57.31</v>
      </c>
      <c r="J52" s="13">
        <v>57.57</v>
      </c>
      <c r="K52" s="13">
        <f t="shared" si="4"/>
        <v>57.71</v>
      </c>
      <c r="L52" s="13">
        <f t="shared" si="4"/>
        <v>57.97</v>
      </c>
      <c r="M52" s="14">
        <f t="shared" si="0"/>
        <v>0</v>
      </c>
      <c r="N52" s="12" t="s">
        <v>19</v>
      </c>
      <c r="O52" s="12"/>
      <c r="V52" s="2"/>
    </row>
    <row r="53" spans="1:22" ht="18" customHeight="1" x14ac:dyDescent="0.25">
      <c r="A53" s="12">
        <v>342</v>
      </c>
      <c r="B53" s="12" t="s">
        <v>11</v>
      </c>
      <c r="C53" s="12" t="s">
        <v>12</v>
      </c>
      <c r="D53" s="12">
        <v>7</v>
      </c>
      <c r="E53" s="12" t="s">
        <v>13</v>
      </c>
      <c r="F53" s="12">
        <v>1</v>
      </c>
      <c r="G53" s="13">
        <v>1.5</v>
      </c>
      <c r="H53" s="13">
        <v>1.5</v>
      </c>
      <c r="I53" s="13">
        <v>51.8</v>
      </c>
      <c r="J53" s="13">
        <v>53.3</v>
      </c>
      <c r="K53" s="13">
        <v>58.65</v>
      </c>
      <c r="L53" s="13">
        <v>60.15</v>
      </c>
      <c r="M53" s="15">
        <f t="shared" si="0"/>
        <v>0.67999999999999972</v>
      </c>
      <c r="N53" s="12" t="s">
        <v>19</v>
      </c>
      <c r="O53" s="12"/>
    </row>
    <row r="54" spans="1:22" ht="18" customHeight="1" x14ac:dyDescent="0.25">
      <c r="A54" s="12">
        <v>342</v>
      </c>
      <c r="B54" s="12" t="s">
        <v>11</v>
      </c>
      <c r="C54" s="12" t="s">
        <v>12</v>
      </c>
      <c r="D54" s="12">
        <v>7</v>
      </c>
      <c r="E54" s="12" t="s">
        <v>13</v>
      </c>
      <c r="F54" s="12">
        <v>2</v>
      </c>
      <c r="G54" s="13">
        <v>1.5</v>
      </c>
      <c r="H54" s="13">
        <v>1.5</v>
      </c>
      <c r="I54" s="13">
        <v>53.3</v>
      </c>
      <c r="J54" s="13">
        <v>54.8</v>
      </c>
      <c r="K54" s="13">
        <v>60.15</v>
      </c>
      <c r="L54" s="13">
        <v>61.65</v>
      </c>
      <c r="M54" s="14">
        <f t="shared" si="0"/>
        <v>0</v>
      </c>
      <c r="N54" s="12" t="s">
        <v>19</v>
      </c>
      <c r="O54" s="12"/>
    </row>
    <row r="55" spans="1:22" ht="18" customHeight="1" x14ac:dyDescent="0.25">
      <c r="A55" s="12">
        <v>342</v>
      </c>
      <c r="B55" s="12" t="s">
        <v>11</v>
      </c>
      <c r="C55" s="12" t="s">
        <v>12</v>
      </c>
      <c r="D55" s="12">
        <v>7</v>
      </c>
      <c r="E55" s="12" t="s">
        <v>13</v>
      </c>
      <c r="F55" s="12">
        <v>3</v>
      </c>
      <c r="G55" s="13">
        <v>1.5</v>
      </c>
      <c r="H55" s="13">
        <v>1.5</v>
      </c>
      <c r="I55" s="13">
        <v>54.8</v>
      </c>
      <c r="J55" s="13">
        <v>56.3</v>
      </c>
      <c r="K55" s="13">
        <v>61.65</v>
      </c>
      <c r="L55" s="13">
        <v>63.15</v>
      </c>
      <c r="M55" s="14">
        <f t="shared" si="0"/>
        <v>0</v>
      </c>
      <c r="N55" s="12" t="s">
        <v>19</v>
      </c>
      <c r="O55" s="12"/>
    </row>
    <row r="56" spans="1:22" ht="18" customHeight="1" x14ac:dyDescent="0.25">
      <c r="A56" s="12">
        <v>342</v>
      </c>
      <c r="B56" s="12" t="s">
        <v>11</v>
      </c>
      <c r="C56" s="12" t="s">
        <v>12</v>
      </c>
      <c r="D56" s="12">
        <v>7</v>
      </c>
      <c r="E56" s="12" t="s">
        <v>13</v>
      </c>
      <c r="F56" s="12">
        <v>4</v>
      </c>
      <c r="G56" s="13">
        <v>1.5</v>
      </c>
      <c r="H56" s="13">
        <v>1.5</v>
      </c>
      <c r="I56" s="13">
        <v>56.3</v>
      </c>
      <c r="J56" s="13">
        <v>57.8</v>
      </c>
      <c r="K56" s="13">
        <v>63.15</v>
      </c>
      <c r="L56" s="13">
        <v>64.650000000000006</v>
      </c>
      <c r="M56" s="14">
        <f t="shared" si="0"/>
        <v>0</v>
      </c>
      <c r="N56" s="12" t="s">
        <v>19</v>
      </c>
      <c r="O56" s="12"/>
    </row>
    <row r="57" spans="1:22" ht="18" customHeight="1" x14ac:dyDescent="0.25">
      <c r="A57" s="12">
        <v>342</v>
      </c>
      <c r="B57" s="12" t="s">
        <v>11</v>
      </c>
      <c r="C57" s="12" t="s">
        <v>12</v>
      </c>
      <c r="D57" s="12">
        <v>7</v>
      </c>
      <c r="E57" s="12" t="s">
        <v>13</v>
      </c>
      <c r="F57" s="12">
        <v>5</v>
      </c>
      <c r="G57" s="13">
        <v>1.5</v>
      </c>
      <c r="H57" s="13">
        <v>1.5</v>
      </c>
      <c r="I57" s="13">
        <v>57.8</v>
      </c>
      <c r="J57" s="13">
        <v>59.3</v>
      </c>
      <c r="K57" s="13">
        <v>64.650000000000006</v>
      </c>
      <c r="L57" s="13">
        <v>66.150000000000006</v>
      </c>
      <c r="M57" s="14">
        <f t="shared" si="0"/>
        <v>0</v>
      </c>
      <c r="N57" s="12" t="s">
        <v>19</v>
      </c>
      <c r="O57" s="12"/>
    </row>
    <row r="58" spans="1:22" ht="18" customHeight="1" x14ac:dyDescent="0.25">
      <c r="A58" s="12">
        <v>342</v>
      </c>
      <c r="B58" s="12" t="s">
        <v>11</v>
      </c>
      <c r="C58" s="12" t="s">
        <v>12</v>
      </c>
      <c r="D58" s="12">
        <v>7</v>
      </c>
      <c r="E58" s="12" t="s">
        <v>13</v>
      </c>
      <c r="F58" s="12">
        <v>6</v>
      </c>
      <c r="G58" s="13">
        <v>1.5</v>
      </c>
      <c r="H58" s="13">
        <v>1.5</v>
      </c>
      <c r="I58" s="13">
        <v>59.3</v>
      </c>
      <c r="J58" s="13">
        <v>60.8</v>
      </c>
      <c r="K58" s="13">
        <v>66.150000000000006</v>
      </c>
      <c r="L58" s="13">
        <v>67.650000000000006</v>
      </c>
      <c r="M58" s="14">
        <f t="shared" si="0"/>
        <v>0</v>
      </c>
      <c r="N58" s="12" t="s">
        <v>19</v>
      </c>
      <c r="O58" s="12"/>
    </row>
    <row r="59" spans="1:22" ht="18" customHeight="1" x14ac:dyDescent="0.25">
      <c r="A59" s="12">
        <v>342</v>
      </c>
      <c r="B59" s="12" t="s">
        <v>11</v>
      </c>
      <c r="C59" s="12" t="s">
        <v>12</v>
      </c>
      <c r="D59" s="12">
        <v>7</v>
      </c>
      <c r="E59" s="12" t="s">
        <v>13</v>
      </c>
      <c r="F59" s="12">
        <v>7</v>
      </c>
      <c r="G59" s="13">
        <v>0.76</v>
      </c>
      <c r="H59" s="13">
        <v>0.76</v>
      </c>
      <c r="I59" s="13">
        <v>60.8</v>
      </c>
      <c r="J59" s="13">
        <v>61.56</v>
      </c>
      <c r="K59" s="13">
        <v>67.650000000000006</v>
      </c>
      <c r="L59" s="13">
        <v>68.41</v>
      </c>
      <c r="M59" s="14">
        <f t="shared" si="0"/>
        <v>0</v>
      </c>
      <c r="N59" s="12" t="s">
        <v>19</v>
      </c>
      <c r="O59" s="12"/>
    </row>
    <row r="60" spans="1:22" ht="18" customHeight="1" x14ac:dyDescent="0.25">
      <c r="A60" s="12">
        <v>342</v>
      </c>
      <c r="B60" s="12" t="s">
        <v>11</v>
      </c>
      <c r="C60" s="12" t="s">
        <v>12</v>
      </c>
      <c r="D60" s="12">
        <v>7</v>
      </c>
      <c r="E60" s="12" t="s">
        <v>13</v>
      </c>
      <c r="F60" s="12" t="s">
        <v>16</v>
      </c>
      <c r="G60" s="13">
        <v>0.43</v>
      </c>
      <c r="H60" s="13">
        <v>0.43</v>
      </c>
      <c r="I60" s="13">
        <v>61.56</v>
      </c>
      <c r="J60" s="13">
        <v>61.99</v>
      </c>
      <c r="K60" s="13">
        <v>68.41</v>
      </c>
      <c r="L60" s="13">
        <v>68.84</v>
      </c>
      <c r="M60" s="14">
        <f t="shared" si="0"/>
        <v>0</v>
      </c>
      <c r="N60" s="12" t="s">
        <v>19</v>
      </c>
      <c r="O60" s="12"/>
    </row>
    <row r="61" spans="1:22" ht="18" customHeight="1" x14ac:dyDescent="0.25">
      <c r="A61" s="12">
        <v>342</v>
      </c>
      <c r="B61" s="12" t="s">
        <v>11</v>
      </c>
      <c r="C61" s="12" t="s">
        <v>12</v>
      </c>
      <c r="D61" s="12">
        <v>8</v>
      </c>
      <c r="E61" s="12" t="s">
        <v>13</v>
      </c>
      <c r="F61" s="12">
        <v>1</v>
      </c>
      <c r="G61" s="13">
        <v>1.5</v>
      </c>
      <c r="H61" s="13">
        <v>1.5</v>
      </c>
      <c r="I61" s="13">
        <v>61.3</v>
      </c>
      <c r="J61" s="13">
        <v>62.8</v>
      </c>
      <c r="K61" s="13">
        <v>68.94</v>
      </c>
      <c r="L61" s="13">
        <v>70.44</v>
      </c>
      <c r="M61" s="15">
        <f t="shared" si="0"/>
        <v>9.9999999999994316E-2</v>
      </c>
      <c r="N61" s="12" t="s">
        <v>19</v>
      </c>
      <c r="O61" s="12"/>
    </row>
    <row r="62" spans="1:22" ht="18" customHeight="1" x14ac:dyDescent="0.25">
      <c r="A62" s="12">
        <v>342</v>
      </c>
      <c r="B62" s="12" t="s">
        <v>11</v>
      </c>
      <c r="C62" s="12" t="s">
        <v>14</v>
      </c>
      <c r="D62" s="12">
        <v>9</v>
      </c>
      <c r="E62" s="12" t="s">
        <v>13</v>
      </c>
      <c r="F62" s="12">
        <v>3</v>
      </c>
      <c r="G62" s="13">
        <v>1.52</v>
      </c>
      <c r="H62" s="13">
        <v>1.52</v>
      </c>
      <c r="I62" s="13">
        <v>68.39</v>
      </c>
      <c r="J62" s="13">
        <v>69.91</v>
      </c>
      <c r="K62" s="13">
        <f t="shared" ref="K62:L68" si="5">I62+1.89</f>
        <v>70.28</v>
      </c>
      <c r="L62" s="13">
        <f t="shared" si="5"/>
        <v>71.8</v>
      </c>
      <c r="M62" s="14">
        <f t="shared" si="0"/>
        <v>-0.15999999999999659</v>
      </c>
      <c r="N62" s="12" t="s">
        <v>19</v>
      </c>
      <c r="O62" s="12"/>
      <c r="V62" s="2"/>
    </row>
    <row r="63" spans="1:22" ht="18" customHeight="1" x14ac:dyDescent="0.25">
      <c r="A63" s="12">
        <v>342</v>
      </c>
      <c r="B63" s="12" t="s">
        <v>11</v>
      </c>
      <c r="C63" s="12" t="s">
        <v>14</v>
      </c>
      <c r="D63" s="12">
        <v>9</v>
      </c>
      <c r="E63" s="12" t="s">
        <v>13</v>
      </c>
      <c r="F63" s="12">
        <v>4</v>
      </c>
      <c r="G63" s="13">
        <v>0.57999999999999996</v>
      </c>
      <c r="H63" s="13">
        <v>0.57999999999999996</v>
      </c>
      <c r="I63" s="13">
        <v>69.91</v>
      </c>
      <c r="J63" s="13">
        <v>70.489999999999995</v>
      </c>
      <c r="K63" s="13">
        <f t="shared" si="5"/>
        <v>71.8</v>
      </c>
      <c r="L63" s="13">
        <f t="shared" si="5"/>
        <v>72.38</v>
      </c>
      <c r="M63" s="14">
        <f t="shared" si="0"/>
        <v>0</v>
      </c>
      <c r="N63" s="12" t="s">
        <v>19</v>
      </c>
      <c r="O63" s="12"/>
      <c r="V63" s="2"/>
    </row>
    <row r="64" spans="1:22" ht="18" customHeight="1" x14ac:dyDescent="0.25">
      <c r="A64" s="12">
        <v>342</v>
      </c>
      <c r="B64" s="12" t="s">
        <v>11</v>
      </c>
      <c r="C64" s="12" t="s">
        <v>14</v>
      </c>
      <c r="D64" s="12">
        <v>9</v>
      </c>
      <c r="E64" s="12" t="s">
        <v>13</v>
      </c>
      <c r="F64" s="12">
        <v>5</v>
      </c>
      <c r="G64" s="13">
        <v>1.48</v>
      </c>
      <c r="H64" s="13">
        <v>1.48</v>
      </c>
      <c r="I64" s="13">
        <v>70.489999999999995</v>
      </c>
      <c r="J64" s="13">
        <v>71.97</v>
      </c>
      <c r="K64" s="13">
        <f t="shared" si="5"/>
        <v>72.38</v>
      </c>
      <c r="L64" s="13">
        <f t="shared" si="5"/>
        <v>73.86</v>
      </c>
      <c r="M64" s="14">
        <f t="shared" si="0"/>
        <v>0</v>
      </c>
      <c r="N64" s="12" t="s">
        <v>19</v>
      </c>
      <c r="O64" s="12"/>
      <c r="V64" s="2"/>
    </row>
    <row r="65" spans="1:22" ht="18" customHeight="1" x14ac:dyDescent="0.25">
      <c r="A65" s="12">
        <v>342</v>
      </c>
      <c r="B65" s="12" t="s">
        <v>11</v>
      </c>
      <c r="C65" s="12" t="s">
        <v>14</v>
      </c>
      <c r="D65" s="12">
        <v>9</v>
      </c>
      <c r="E65" s="12" t="s">
        <v>13</v>
      </c>
      <c r="F65" s="12">
        <v>6</v>
      </c>
      <c r="G65" s="13">
        <v>1.49</v>
      </c>
      <c r="H65" s="13">
        <v>1.49</v>
      </c>
      <c r="I65" s="13">
        <v>71.97</v>
      </c>
      <c r="J65" s="13">
        <v>73.459999999999994</v>
      </c>
      <c r="K65" s="13">
        <f t="shared" si="5"/>
        <v>73.86</v>
      </c>
      <c r="L65" s="13">
        <f t="shared" si="5"/>
        <v>75.349999999999994</v>
      </c>
      <c r="M65" s="14">
        <f t="shared" si="0"/>
        <v>0</v>
      </c>
      <c r="N65" s="12" t="s">
        <v>19</v>
      </c>
      <c r="O65" s="12"/>
      <c r="V65" s="2"/>
    </row>
    <row r="66" spans="1:22" ht="18" customHeight="1" x14ac:dyDescent="0.25">
      <c r="A66" s="12">
        <v>342</v>
      </c>
      <c r="B66" s="12" t="s">
        <v>11</v>
      </c>
      <c r="C66" s="12" t="s">
        <v>14</v>
      </c>
      <c r="D66" s="12">
        <v>9</v>
      </c>
      <c r="E66" s="12" t="s">
        <v>13</v>
      </c>
      <c r="F66" s="12">
        <v>7</v>
      </c>
      <c r="G66" s="13">
        <v>1.49</v>
      </c>
      <c r="H66" s="13">
        <v>1.49</v>
      </c>
      <c r="I66" s="13">
        <v>73.459999999999994</v>
      </c>
      <c r="J66" s="13">
        <v>74.95</v>
      </c>
      <c r="K66" s="13">
        <f t="shared" si="5"/>
        <v>75.349999999999994</v>
      </c>
      <c r="L66" s="13">
        <f t="shared" si="5"/>
        <v>76.84</v>
      </c>
      <c r="M66" s="14">
        <f t="shared" si="0"/>
        <v>0</v>
      </c>
      <c r="N66" s="12" t="s">
        <v>19</v>
      </c>
      <c r="O66" s="12"/>
      <c r="V66" s="2"/>
    </row>
    <row r="67" spans="1:22" ht="18" customHeight="1" x14ac:dyDescent="0.25">
      <c r="A67" s="12">
        <v>342</v>
      </c>
      <c r="B67" s="12" t="s">
        <v>11</v>
      </c>
      <c r="C67" s="12" t="s">
        <v>14</v>
      </c>
      <c r="D67" s="12">
        <v>9</v>
      </c>
      <c r="E67" s="12" t="s">
        <v>13</v>
      </c>
      <c r="F67" s="12">
        <v>8</v>
      </c>
      <c r="G67" s="13">
        <v>0.67</v>
      </c>
      <c r="H67" s="13">
        <v>0.67</v>
      </c>
      <c r="I67" s="13">
        <v>74.95</v>
      </c>
      <c r="J67" s="13">
        <v>75.62</v>
      </c>
      <c r="K67" s="13">
        <f t="shared" si="5"/>
        <v>76.84</v>
      </c>
      <c r="L67" s="13">
        <f t="shared" si="5"/>
        <v>77.510000000000005</v>
      </c>
      <c r="M67" s="14">
        <f t="shared" si="0"/>
        <v>0</v>
      </c>
      <c r="N67" s="12" t="s">
        <v>19</v>
      </c>
      <c r="O67" s="12"/>
      <c r="V67" s="2"/>
    </row>
    <row r="68" spans="1:22" ht="18" customHeight="1" x14ac:dyDescent="0.25">
      <c r="A68" s="12">
        <v>342</v>
      </c>
      <c r="B68" s="12" t="s">
        <v>11</v>
      </c>
      <c r="C68" s="12" t="s">
        <v>14</v>
      </c>
      <c r="D68" s="12">
        <v>9</v>
      </c>
      <c r="E68" s="12" t="s">
        <v>13</v>
      </c>
      <c r="F68" s="12" t="s">
        <v>16</v>
      </c>
      <c r="G68" s="13">
        <v>0.56000000000000005</v>
      </c>
      <c r="H68" s="13">
        <v>0.56000000000000005</v>
      </c>
      <c r="I68" s="13">
        <v>75.62</v>
      </c>
      <c r="J68" s="13">
        <v>76.180000000000007</v>
      </c>
      <c r="K68" s="13">
        <f t="shared" si="5"/>
        <v>77.510000000000005</v>
      </c>
      <c r="L68" s="13">
        <f t="shared" si="5"/>
        <v>78.070000000000007</v>
      </c>
      <c r="M68" s="14">
        <f t="shared" si="0"/>
        <v>0</v>
      </c>
      <c r="N68" s="12" t="s">
        <v>19</v>
      </c>
      <c r="O68" s="12"/>
      <c r="V68" s="2"/>
    </row>
    <row r="69" spans="1:22" ht="18" customHeight="1" x14ac:dyDescent="0.25">
      <c r="A69" s="12">
        <v>342</v>
      </c>
      <c r="B69" s="12" t="s">
        <v>11</v>
      </c>
      <c r="C69" s="12" t="s">
        <v>12</v>
      </c>
      <c r="D69" s="12">
        <v>8</v>
      </c>
      <c r="E69" s="12" t="s">
        <v>13</v>
      </c>
      <c r="F69" s="12">
        <v>7</v>
      </c>
      <c r="G69" s="13">
        <v>0.56000000000000005</v>
      </c>
      <c r="H69" s="13">
        <v>0.56000000000000005</v>
      </c>
      <c r="I69" s="13">
        <v>69.92</v>
      </c>
      <c r="J69" s="13">
        <v>70.48</v>
      </c>
      <c r="K69" s="13">
        <v>77.56</v>
      </c>
      <c r="L69" s="13">
        <v>78.12</v>
      </c>
      <c r="M69" s="14">
        <f t="shared" ref="M69:M132" si="6">K69-L68</f>
        <v>-0.51000000000000512</v>
      </c>
      <c r="N69" s="12" t="s">
        <v>19</v>
      </c>
      <c r="O69" s="12"/>
    </row>
    <row r="70" spans="1:22" ht="18" customHeight="1" x14ac:dyDescent="0.25">
      <c r="A70" s="12">
        <v>342</v>
      </c>
      <c r="B70" s="12" t="s">
        <v>11</v>
      </c>
      <c r="C70" s="12" t="s">
        <v>12</v>
      </c>
      <c r="D70" s="12">
        <v>8</v>
      </c>
      <c r="E70" s="12" t="s">
        <v>13</v>
      </c>
      <c r="F70" s="12" t="s">
        <v>16</v>
      </c>
      <c r="G70" s="13">
        <v>0.38</v>
      </c>
      <c r="H70" s="13">
        <v>0.38</v>
      </c>
      <c r="I70" s="13">
        <v>70.48</v>
      </c>
      <c r="J70" s="13">
        <v>70.86</v>
      </c>
      <c r="K70" s="13">
        <v>78.12</v>
      </c>
      <c r="L70" s="13">
        <v>78.5</v>
      </c>
      <c r="M70" s="14">
        <f t="shared" si="6"/>
        <v>0</v>
      </c>
      <c r="N70" s="12" t="s">
        <v>19</v>
      </c>
      <c r="O70" s="12"/>
    </row>
    <row r="71" spans="1:22" ht="18" customHeight="1" x14ac:dyDescent="0.25">
      <c r="A71" s="12">
        <v>342</v>
      </c>
      <c r="B71" s="12" t="s">
        <v>11</v>
      </c>
      <c r="C71" s="12" t="s">
        <v>14</v>
      </c>
      <c r="D71" s="12">
        <v>10</v>
      </c>
      <c r="E71" s="12" t="s">
        <v>13</v>
      </c>
      <c r="F71" s="12">
        <v>1</v>
      </c>
      <c r="G71" s="13">
        <v>1.5</v>
      </c>
      <c r="H71" s="13">
        <v>1.5</v>
      </c>
      <c r="I71" s="13">
        <v>76.2</v>
      </c>
      <c r="J71" s="13">
        <v>77.7</v>
      </c>
      <c r="K71" s="13">
        <f t="shared" ref="K71:L73" si="7">I71+3.24</f>
        <v>79.44</v>
      </c>
      <c r="L71" s="13">
        <f t="shared" si="7"/>
        <v>80.94</v>
      </c>
      <c r="M71" s="15">
        <f t="shared" si="6"/>
        <v>0.93999999999999773</v>
      </c>
      <c r="N71" s="12" t="s">
        <v>19</v>
      </c>
      <c r="O71" s="12"/>
      <c r="V71" s="2"/>
    </row>
    <row r="72" spans="1:22" ht="18" customHeight="1" x14ac:dyDescent="0.25">
      <c r="A72" s="12">
        <v>342</v>
      </c>
      <c r="B72" s="12" t="s">
        <v>11</v>
      </c>
      <c r="C72" s="12" t="s">
        <v>14</v>
      </c>
      <c r="D72" s="12">
        <v>10</v>
      </c>
      <c r="E72" s="12" t="s">
        <v>13</v>
      </c>
      <c r="F72" s="12">
        <v>2</v>
      </c>
      <c r="G72" s="13">
        <v>1.5</v>
      </c>
      <c r="H72" s="13">
        <v>1.5</v>
      </c>
      <c r="I72" s="13">
        <v>77.7</v>
      </c>
      <c r="J72" s="13">
        <v>79.2</v>
      </c>
      <c r="K72" s="13">
        <f t="shared" si="7"/>
        <v>80.94</v>
      </c>
      <c r="L72" s="13">
        <f t="shared" si="7"/>
        <v>82.44</v>
      </c>
      <c r="M72" s="14">
        <f t="shared" si="6"/>
        <v>0</v>
      </c>
      <c r="N72" s="12" t="s">
        <v>19</v>
      </c>
      <c r="O72" s="12"/>
      <c r="V72" s="2"/>
    </row>
    <row r="73" spans="1:22" ht="18" customHeight="1" x14ac:dyDescent="0.25">
      <c r="A73" s="12">
        <v>342</v>
      </c>
      <c r="B73" s="12" t="s">
        <v>11</v>
      </c>
      <c r="C73" s="12" t="s">
        <v>14</v>
      </c>
      <c r="D73" s="12">
        <v>10</v>
      </c>
      <c r="E73" s="12" t="s">
        <v>13</v>
      </c>
      <c r="F73" s="12">
        <v>3</v>
      </c>
      <c r="G73" s="13">
        <v>1.5</v>
      </c>
      <c r="H73" s="13">
        <v>1.5</v>
      </c>
      <c r="I73" s="13">
        <v>79.2</v>
      </c>
      <c r="J73" s="13">
        <v>80.7</v>
      </c>
      <c r="K73" s="13">
        <f t="shared" si="7"/>
        <v>82.44</v>
      </c>
      <c r="L73" s="13">
        <f t="shared" si="7"/>
        <v>83.94</v>
      </c>
      <c r="M73" s="14">
        <f t="shared" si="6"/>
        <v>0</v>
      </c>
      <c r="N73" s="12" t="s">
        <v>19</v>
      </c>
      <c r="O73" s="12"/>
      <c r="V73" s="2"/>
    </row>
    <row r="74" spans="1:22" ht="18" customHeight="1" x14ac:dyDescent="0.25">
      <c r="A74" s="12">
        <v>342</v>
      </c>
      <c r="B74" s="12" t="s">
        <v>11</v>
      </c>
      <c r="C74" s="12" t="s">
        <v>12</v>
      </c>
      <c r="D74" s="12">
        <v>9</v>
      </c>
      <c r="E74" s="12" t="s">
        <v>13</v>
      </c>
      <c r="F74" s="12">
        <v>4</v>
      </c>
      <c r="G74" s="13">
        <v>1.5</v>
      </c>
      <c r="H74" s="13">
        <v>1.5</v>
      </c>
      <c r="I74" s="13">
        <v>75.3</v>
      </c>
      <c r="J74" s="13">
        <v>76.8</v>
      </c>
      <c r="K74" s="13">
        <v>83.92</v>
      </c>
      <c r="L74" s="13">
        <v>85.42</v>
      </c>
      <c r="M74" s="14">
        <f t="shared" si="6"/>
        <v>-1.9999999999996021E-2</v>
      </c>
      <c r="N74" s="12" t="s">
        <v>19</v>
      </c>
      <c r="O74" s="12"/>
    </row>
    <row r="75" spans="1:22" ht="18" customHeight="1" x14ac:dyDescent="0.25">
      <c r="A75" s="12">
        <v>342</v>
      </c>
      <c r="B75" s="12" t="s">
        <v>11</v>
      </c>
      <c r="C75" s="12" t="s">
        <v>12</v>
      </c>
      <c r="D75" s="12">
        <v>9</v>
      </c>
      <c r="E75" s="12" t="s">
        <v>13</v>
      </c>
      <c r="F75" s="12">
        <v>5</v>
      </c>
      <c r="G75" s="13">
        <v>1.31</v>
      </c>
      <c r="H75" s="13">
        <v>1.31</v>
      </c>
      <c r="I75" s="13">
        <v>76.8</v>
      </c>
      <c r="J75" s="13">
        <v>78.11</v>
      </c>
      <c r="K75" s="13">
        <v>85.42</v>
      </c>
      <c r="L75" s="13">
        <v>86.73</v>
      </c>
      <c r="M75" s="14">
        <f t="shared" si="6"/>
        <v>0</v>
      </c>
      <c r="N75" s="12" t="s">
        <v>19</v>
      </c>
      <c r="O75" s="12"/>
    </row>
    <row r="76" spans="1:22" ht="18" customHeight="1" x14ac:dyDescent="0.25">
      <c r="A76" s="12">
        <v>342</v>
      </c>
      <c r="B76" s="12" t="s">
        <v>11</v>
      </c>
      <c r="C76" s="12" t="s">
        <v>12</v>
      </c>
      <c r="D76" s="12">
        <v>9</v>
      </c>
      <c r="E76" s="12" t="s">
        <v>13</v>
      </c>
      <c r="F76" s="12">
        <v>6</v>
      </c>
      <c r="G76" s="13">
        <v>0.61</v>
      </c>
      <c r="H76" s="13">
        <v>0.61</v>
      </c>
      <c r="I76" s="13">
        <v>78.11</v>
      </c>
      <c r="J76" s="13">
        <v>78.72</v>
      </c>
      <c r="K76" s="13">
        <v>86.73</v>
      </c>
      <c r="L76" s="13">
        <v>87.34</v>
      </c>
      <c r="M76" s="14">
        <f t="shared" si="6"/>
        <v>0</v>
      </c>
      <c r="N76" s="12" t="s">
        <v>19</v>
      </c>
      <c r="O76" s="12"/>
    </row>
    <row r="77" spans="1:22" ht="18" customHeight="1" x14ac:dyDescent="0.25">
      <c r="A77" s="12">
        <v>342</v>
      </c>
      <c r="B77" s="12" t="s">
        <v>11</v>
      </c>
      <c r="C77" s="12" t="s">
        <v>14</v>
      </c>
      <c r="D77" s="12">
        <v>11</v>
      </c>
      <c r="E77" s="12" t="s">
        <v>13</v>
      </c>
      <c r="F77" s="12">
        <v>2</v>
      </c>
      <c r="G77" s="13">
        <v>1.5</v>
      </c>
      <c r="H77" s="13">
        <v>1.5</v>
      </c>
      <c r="I77" s="13">
        <v>82.7</v>
      </c>
      <c r="J77" s="13">
        <v>84.2</v>
      </c>
      <c r="K77" s="13">
        <f>I77+3.77</f>
        <v>86.47</v>
      </c>
      <c r="L77" s="13">
        <f>J77+3.77</f>
        <v>87.97</v>
      </c>
      <c r="M77" s="14">
        <f t="shared" si="6"/>
        <v>-0.87000000000000455</v>
      </c>
      <c r="N77" s="12" t="s">
        <v>19</v>
      </c>
      <c r="O77" s="12"/>
      <c r="V77" s="2"/>
    </row>
    <row r="78" spans="1:22" ht="18" customHeight="1" x14ac:dyDescent="0.25">
      <c r="A78" s="12">
        <v>342</v>
      </c>
      <c r="B78" s="12" t="s">
        <v>11</v>
      </c>
      <c r="C78" s="12" t="s">
        <v>14</v>
      </c>
      <c r="D78" s="12">
        <v>11</v>
      </c>
      <c r="E78" s="12" t="s">
        <v>13</v>
      </c>
      <c r="F78" s="12">
        <v>3</v>
      </c>
      <c r="G78" s="13">
        <v>1.5</v>
      </c>
      <c r="H78" s="13">
        <v>1.5</v>
      </c>
      <c r="I78" s="13">
        <v>84.2</v>
      </c>
      <c r="J78" s="13">
        <v>85.7</v>
      </c>
      <c r="K78" s="13">
        <f>I78+3.77</f>
        <v>87.97</v>
      </c>
      <c r="L78" s="13">
        <f>J78+3.77</f>
        <v>89.47</v>
      </c>
      <c r="M78" s="14">
        <f t="shared" si="6"/>
        <v>0</v>
      </c>
      <c r="N78" s="12" t="s">
        <v>19</v>
      </c>
      <c r="O78" s="12"/>
      <c r="V78" s="2"/>
    </row>
    <row r="79" spans="1:22" ht="18" customHeight="1" x14ac:dyDescent="0.25">
      <c r="A79" s="12">
        <v>342</v>
      </c>
      <c r="B79" s="12" t="s">
        <v>11</v>
      </c>
      <c r="C79" s="12" t="s">
        <v>12</v>
      </c>
      <c r="D79" s="12">
        <v>10</v>
      </c>
      <c r="E79" s="12" t="s">
        <v>13</v>
      </c>
      <c r="F79" s="12">
        <v>1</v>
      </c>
      <c r="G79" s="13">
        <v>1.5</v>
      </c>
      <c r="H79" s="13">
        <v>1.5</v>
      </c>
      <c r="I79" s="13">
        <v>80.3</v>
      </c>
      <c r="J79" s="13">
        <v>81.8</v>
      </c>
      <c r="K79" s="13">
        <v>89.47</v>
      </c>
      <c r="L79" s="13">
        <v>90.97</v>
      </c>
      <c r="M79" s="14">
        <f t="shared" si="6"/>
        <v>0</v>
      </c>
      <c r="N79" s="12" t="s">
        <v>19</v>
      </c>
      <c r="O79" s="12"/>
    </row>
    <row r="80" spans="1:22" ht="18" customHeight="1" x14ac:dyDescent="0.25">
      <c r="A80" s="12">
        <v>342</v>
      </c>
      <c r="B80" s="12" t="s">
        <v>11</v>
      </c>
      <c r="C80" s="12" t="s">
        <v>12</v>
      </c>
      <c r="D80" s="12">
        <v>10</v>
      </c>
      <c r="E80" s="12" t="s">
        <v>13</v>
      </c>
      <c r="F80" s="12">
        <v>2</v>
      </c>
      <c r="G80" s="13">
        <v>1.5</v>
      </c>
      <c r="H80" s="13">
        <v>1.5</v>
      </c>
      <c r="I80" s="13">
        <v>81.8</v>
      </c>
      <c r="J80" s="13">
        <v>83.3</v>
      </c>
      <c r="K80" s="13">
        <v>90.97</v>
      </c>
      <c r="L80" s="13">
        <v>92.47</v>
      </c>
      <c r="M80" s="14">
        <f t="shared" si="6"/>
        <v>0</v>
      </c>
      <c r="N80" s="12" t="s">
        <v>19</v>
      </c>
      <c r="O80" s="12"/>
    </row>
    <row r="81" spans="1:22" ht="18" customHeight="1" x14ac:dyDescent="0.25">
      <c r="A81" s="12">
        <v>342</v>
      </c>
      <c r="B81" s="12" t="s">
        <v>11</v>
      </c>
      <c r="C81" s="12" t="s">
        <v>15</v>
      </c>
      <c r="D81" s="12">
        <v>11</v>
      </c>
      <c r="E81" s="12" t="s">
        <v>13</v>
      </c>
      <c r="F81" s="12">
        <v>1</v>
      </c>
      <c r="G81" s="13">
        <v>1.5</v>
      </c>
      <c r="H81" s="13">
        <v>1.5</v>
      </c>
      <c r="I81" s="13">
        <v>87.8</v>
      </c>
      <c r="J81" s="13">
        <v>89.3</v>
      </c>
      <c r="K81" s="13">
        <f t="shared" ref="K81:L87" si="8">I81+4.32</f>
        <v>92.12</v>
      </c>
      <c r="L81" s="13">
        <f t="shared" si="8"/>
        <v>93.62</v>
      </c>
      <c r="M81" s="14">
        <f t="shared" si="6"/>
        <v>-0.34999999999999432</v>
      </c>
      <c r="N81" s="12" t="s">
        <v>19</v>
      </c>
      <c r="O81" s="12"/>
      <c r="V81" s="2"/>
    </row>
    <row r="82" spans="1:22" ht="18" customHeight="1" x14ac:dyDescent="0.25">
      <c r="A82" s="12">
        <v>342</v>
      </c>
      <c r="B82" s="12" t="s">
        <v>11</v>
      </c>
      <c r="C82" s="12" t="s">
        <v>15</v>
      </c>
      <c r="D82" s="12">
        <v>11</v>
      </c>
      <c r="E82" s="12" t="s">
        <v>13</v>
      </c>
      <c r="F82" s="12">
        <v>2</v>
      </c>
      <c r="G82" s="13">
        <v>1.5</v>
      </c>
      <c r="H82" s="13">
        <v>1.5</v>
      </c>
      <c r="I82" s="13">
        <v>89.3</v>
      </c>
      <c r="J82" s="13">
        <v>90.8</v>
      </c>
      <c r="K82" s="13">
        <f t="shared" si="8"/>
        <v>93.62</v>
      </c>
      <c r="L82" s="13">
        <f t="shared" si="8"/>
        <v>95.12</v>
      </c>
      <c r="M82" s="14">
        <f t="shared" si="6"/>
        <v>0</v>
      </c>
      <c r="N82" s="12" t="s">
        <v>19</v>
      </c>
      <c r="O82" s="12"/>
      <c r="V82" s="2"/>
    </row>
    <row r="83" spans="1:22" ht="18" customHeight="1" x14ac:dyDescent="0.25">
      <c r="A83" s="12">
        <v>342</v>
      </c>
      <c r="B83" s="12" t="s">
        <v>11</v>
      </c>
      <c r="C83" s="12" t="s">
        <v>15</v>
      </c>
      <c r="D83" s="12">
        <v>11</v>
      </c>
      <c r="E83" s="12" t="s">
        <v>13</v>
      </c>
      <c r="F83" s="12">
        <v>3</v>
      </c>
      <c r="G83" s="13">
        <v>1.5</v>
      </c>
      <c r="H83" s="13">
        <v>1.5</v>
      </c>
      <c r="I83" s="13">
        <v>90.8</v>
      </c>
      <c r="J83" s="13">
        <v>92.3</v>
      </c>
      <c r="K83" s="13">
        <f t="shared" si="8"/>
        <v>95.12</v>
      </c>
      <c r="L83" s="13">
        <f t="shared" si="8"/>
        <v>96.62</v>
      </c>
      <c r="M83" s="14">
        <f t="shared" si="6"/>
        <v>0</v>
      </c>
      <c r="N83" s="12" t="s">
        <v>19</v>
      </c>
      <c r="O83" s="12"/>
      <c r="V83" s="2"/>
    </row>
    <row r="84" spans="1:22" ht="18" customHeight="1" x14ac:dyDescent="0.25">
      <c r="A84" s="12">
        <v>342</v>
      </c>
      <c r="B84" s="12" t="s">
        <v>11</v>
      </c>
      <c r="C84" s="12" t="s">
        <v>15</v>
      </c>
      <c r="D84" s="12">
        <v>11</v>
      </c>
      <c r="E84" s="12" t="s">
        <v>13</v>
      </c>
      <c r="F84" s="12">
        <v>4</v>
      </c>
      <c r="G84" s="13">
        <v>1.5</v>
      </c>
      <c r="H84" s="13">
        <v>1.5</v>
      </c>
      <c r="I84" s="13">
        <v>92.3</v>
      </c>
      <c r="J84" s="13">
        <v>93.8</v>
      </c>
      <c r="K84" s="13">
        <f t="shared" si="8"/>
        <v>96.62</v>
      </c>
      <c r="L84" s="13">
        <f t="shared" si="8"/>
        <v>98.12</v>
      </c>
      <c r="M84" s="14">
        <f t="shared" si="6"/>
        <v>0</v>
      </c>
      <c r="N84" s="12" t="s">
        <v>19</v>
      </c>
      <c r="O84" s="12"/>
      <c r="V84" s="2"/>
    </row>
    <row r="85" spans="1:22" ht="18" customHeight="1" x14ac:dyDescent="0.25">
      <c r="A85" s="12">
        <v>342</v>
      </c>
      <c r="B85" s="12" t="s">
        <v>11</v>
      </c>
      <c r="C85" s="12" t="s">
        <v>15</v>
      </c>
      <c r="D85" s="12">
        <v>11</v>
      </c>
      <c r="E85" s="12" t="s">
        <v>13</v>
      </c>
      <c r="F85" s="12">
        <v>5</v>
      </c>
      <c r="G85" s="13">
        <v>1.5</v>
      </c>
      <c r="H85" s="13">
        <v>1.5</v>
      </c>
      <c r="I85" s="13">
        <v>93.8</v>
      </c>
      <c r="J85" s="13">
        <v>95.3</v>
      </c>
      <c r="K85" s="13">
        <f t="shared" si="8"/>
        <v>98.12</v>
      </c>
      <c r="L85" s="13">
        <f t="shared" si="8"/>
        <v>99.62</v>
      </c>
      <c r="M85" s="14">
        <f t="shared" si="6"/>
        <v>0</v>
      </c>
      <c r="N85" s="12" t="s">
        <v>19</v>
      </c>
      <c r="O85" s="12"/>
      <c r="V85" s="2"/>
    </row>
    <row r="86" spans="1:22" ht="18" customHeight="1" x14ac:dyDescent="0.25">
      <c r="A86" s="12">
        <v>342</v>
      </c>
      <c r="B86" s="12" t="s">
        <v>11</v>
      </c>
      <c r="C86" s="12" t="s">
        <v>15</v>
      </c>
      <c r="D86" s="12">
        <v>11</v>
      </c>
      <c r="E86" s="12" t="s">
        <v>13</v>
      </c>
      <c r="F86" s="12">
        <v>6</v>
      </c>
      <c r="G86" s="13">
        <v>1.5</v>
      </c>
      <c r="H86" s="13">
        <v>1.5</v>
      </c>
      <c r="I86" s="13">
        <v>95.3</v>
      </c>
      <c r="J86" s="13">
        <v>96.8</v>
      </c>
      <c r="K86" s="13">
        <f t="shared" si="8"/>
        <v>99.62</v>
      </c>
      <c r="L86" s="13">
        <f t="shared" si="8"/>
        <v>101.12</v>
      </c>
      <c r="M86" s="14">
        <f t="shared" si="6"/>
        <v>0</v>
      </c>
      <c r="N86" s="12" t="s">
        <v>19</v>
      </c>
      <c r="O86" s="12"/>
      <c r="V86" s="2"/>
    </row>
    <row r="87" spans="1:22" ht="18" customHeight="1" x14ac:dyDescent="0.25">
      <c r="A87" s="12">
        <v>342</v>
      </c>
      <c r="B87" s="12" t="s">
        <v>11</v>
      </c>
      <c r="C87" s="12" t="s">
        <v>15</v>
      </c>
      <c r="D87" s="12">
        <v>11</v>
      </c>
      <c r="E87" s="12" t="s">
        <v>13</v>
      </c>
      <c r="F87" s="12">
        <v>7</v>
      </c>
      <c r="G87" s="13">
        <v>0.7</v>
      </c>
      <c r="H87" s="13">
        <v>0.7</v>
      </c>
      <c r="I87" s="13">
        <v>96.8</v>
      </c>
      <c r="J87" s="13">
        <v>97.5</v>
      </c>
      <c r="K87" s="13">
        <f t="shared" si="8"/>
        <v>101.12</v>
      </c>
      <c r="L87" s="13">
        <f t="shared" si="8"/>
        <v>101.82</v>
      </c>
      <c r="M87" s="14">
        <f t="shared" si="6"/>
        <v>0</v>
      </c>
      <c r="N87" s="12" t="s">
        <v>19</v>
      </c>
      <c r="O87" s="12"/>
      <c r="V87" s="2"/>
    </row>
    <row r="88" spans="1:22" ht="18" customHeight="1" x14ac:dyDescent="0.25">
      <c r="A88" s="12">
        <v>342</v>
      </c>
      <c r="B88" s="12" t="s">
        <v>11</v>
      </c>
      <c r="C88" s="12" t="s">
        <v>12</v>
      </c>
      <c r="D88" s="12">
        <v>11</v>
      </c>
      <c r="E88" s="12" t="s">
        <v>13</v>
      </c>
      <c r="F88" s="12">
        <v>1</v>
      </c>
      <c r="G88" s="13">
        <v>1.5</v>
      </c>
      <c r="H88" s="13">
        <v>1.5</v>
      </c>
      <c r="I88" s="13">
        <v>89.8</v>
      </c>
      <c r="J88" s="13">
        <v>91.3</v>
      </c>
      <c r="K88" s="13">
        <v>102.07</v>
      </c>
      <c r="L88" s="13">
        <v>103.57</v>
      </c>
      <c r="M88" s="15">
        <f t="shared" si="6"/>
        <v>0.25</v>
      </c>
      <c r="N88" s="12" t="s">
        <v>19</v>
      </c>
      <c r="O88" s="12"/>
    </row>
    <row r="89" spans="1:22" ht="18" customHeight="1" x14ac:dyDescent="0.25">
      <c r="A89" s="12">
        <v>342</v>
      </c>
      <c r="B89" s="12" t="s">
        <v>11</v>
      </c>
      <c r="C89" s="12" t="s">
        <v>12</v>
      </c>
      <c r="D89" s="12">
        <v>11</v>
      </c>
      <c r="E89" s="12" t="s">
        <v>13</v>
      </c>
      <c r="F89" s="12">
        <v>2</v>
      </c>
      <c r="G89" s="13">
        <v>1.5</v>
      </c>
      <c r="H89" s="13">
        <v>1.5</v>
      </c>
      <c r="I89" s="13">
        <v>91.3</v>
      </c>
      <c r="J89" s="13">
        <v>92.8</v>
      </c>
      <c r="K89" s="13">
        <v>103.57</v>
      </c>
      <c r="L89" s="13">
        <v>105.07</v>
      </c>
      <c r="M89" s="14">
        <f t="shared" si="6"/>
        <v>0</v>
      </c>
      <c r="N89" s="12" t="s">
        <v>19</v>
      </c>
      <c r="O89" s="12"/>
    </row>
    <row r="90" spans="1:22" ht="18" customHeight="1" x14ac:dyDescent="0.25">
      <c r="A90" s="12">
        <v>342</v>
      </c>
      <c r="B90" s="12" t="s">
        <v>11</v>
      </c>
      <c r="C90" s="12" t="s">
        <v>14</v>
      </c>
      <c r="D90" s="12">
        <v>13</v>
      </c>
      <c r="E90" s="12" t="s">
        <v>13</v>
      </c>
      <c r="F90" s="12">
        <v>2</v>
      </c>
      <c r="G90" s="13">
        <v>1.5</v>
      </c>
      <c r="H90" s="13">
        <v>1.5</v>
      </c>
      <c r="I90" s="13">
        <v>101.7</v>
      </c>
      <c r="J90" s="13">
        <v>103.2</v>
      </c>
      <c r="K90" s="13">
        <f t="shared" ref="K90:L93" si="9">I90+3.67</f>
        <v>105.37</v>
      </c>
      <c r="L90" s="13">
        <f t="shared" si="9"/>
        <v>106.87</v>
      </c>
      <c r="M90" s="15">
        <f t="shared" si="6"/>
        <v>0.30000000000001137</v>
      </c>
      <c r="N90" s="12" t="s">
        <v>19</v>
      </c>
      <c r="O90" s="12"/>
      <c r="V90" s="2"/>
    </row>
    <row r="91" spans="1:22" ht="18" customHeight="1" x14ac:dyDescent="0.25">
      <c r="A91" s="12">
        <v>342</v>
      </c>
      <c r="B91" s="12" t="s">
        <v>11</v>
      </c>
      <c r="C91" s="12" t="s">
        <v>14</v>
      </c>
      <c r="D91" s="12">
        <v>13</v>
      </c>
      <c r="E91" s="12" t="s">
        <v>13</v>
      </c>
      <c r="F91" s="12">
        <v>3</v>
      </c>
      <c r="G91" s="13">
        <v>1.48</v>
      </c>
      <c r="H91" s="13">
        <v>1.48</v>
      </c>
      <c r="I91" s="13">
        <v>103.2</v>
      </c>
      <c r="J91" s="13">
        <v>104.68</v>
      </c>
      <c r="K91" s="13">
        <f t="shared" si="9"/>
        <v>106.87</v>
      </c>
      <c r="L91" s="13">
        <f t="shared" si="9"/>
        <v>108.35000000000001</v>
      </c>
      <c r="M91" s="14">
        <f t="shared" si="6"/>
        <v>0</v>
      </c>
      <c r="N91" s="12" t="s">
        <v>19</v>
      </c>
      <c r="O91" s="12"/>
      <c r="V91" s="2"/>
    </row>
    <row r="92" spans="1:22" ht="18" customHeight="1" x14ac:dyDescent="0.25">
      <c r="A92" s="12">
        <v>342</v>
      </c>
      <c r="B92" s="12" t="s">
        <v>11</v>
      </c>
      <c r="C92" s="12" t="s">
        <v>14</v>
      </c>
      <c r="D92" s="12">
        <v>13</v>
      </c>
      <c r="E92" s="12" t="s">
        <v>13</v>
      </c>
      <c r="F92" s="12">
        <v>4</v>
      </c>
      <c r="G92" s="13">
        <v>1.31</v>
      </c>
      <c r="H92" s="13">
        <v>1.31</v>
      </c>
      <c r="I92" s="13">
        <v>104.68</v>
      </c>
      <c r="J92" s="13">
        <v>105.99</v>
      </c>
      <c r="K92" s="13">
        <f t="shared" si="9"/>
        <v>108.35000000000001</v>
      </c>
      <c r="L92" s="13">
        <f t="shared" si="9"/>
        <v>109.66</v>
      </c>
      <c r="M92" s="14">
        <f t="shared" si="6"/>
        <v>0</v>
      </c>
      <c r="N92" s="12" t="s">
        <v>19</v>
      </c>
      <c r="O92" s="12"/>
      <c r="V92" s="2"/>
    </row>
    <row r="93" spans="1:22" ht="18" customHeight="1" x14ac:dyDescent="0.25">
      <c r="A93" s="12">
        <v>342</v>
      </c>
      <c r="B93" s="12" t="s">
        <v>11</v>
      </c>
      <c r="C93" s="12" t="s">
        <v>14</v>
      </c>
      <c r="D93" s="12">
        <v>13</v>
      </c>
      <c r="E93" s="12" t="s">
        <v>13</v>
      </c>
      <c r="F93" s="12">
        <v>5</v>
      </c>
      <c r="G93" s="13">
        <v>1.5</v>
      </c>
      <c r="H93" s="13">
        <v>1.5</v>
      </c>
      <c r="I93" s="13">
        <v>105.99</v>
      </c>
      <c r="J93" s="13">
        <v>107.49</v>
      </c>
      <c r="K93" s="13">
        <f t="shared" si="9"/>
        <v>109.66</v>
      </c>
      <c r="L93" s="13">
        <f t="shared" si="9"/>
        <v>111.16</v>
      </c>
      <c r="M93" s="14">
        <f t="shared" si="6"/>
        <v>0</v>
      </c>
      <c r="N93" s="12" t="s">
        <v>19</v>
      </c>
      <c r="O93" s="12"/>
      <c r="V93" s="2"/>
    </row>
    <row r="94" spans="1:22" ht="18" customHeight="1" x14ac:dyDescent="0.25">
      <c r="A94" s="12">
        <v>342</v>
      </c>
      <c r="B94" s="12" t="s">
        <v>11</v>
      </c>
      <c r="C94" s="12" t="s">
        <v>12</v>
      </c>
      <c r="D94" s="12">
        <v>11</v>
      </c>
      <c r="E94" s="12" t="s">
        <v>13</v>
      </c>
      <c r="F94" s="12">
        <v>7</v>
      </c>
      <c r="G94" s="13">
        <v>0.61</v>
      </c>
      <c r="H94" s="13">
        <v>0.61</v>
      </c>
      <c r="I94" s="13">
        <v>98.61</v>
      </c>
      <c r="J94" s="13">
        <v>99.22</v>
      </c>
      <c r="K94" s="13">
        <v>110.88</v>
      </c>
      <c r="L94" s="13">
        <v>111.49</v>
      </c>
      <c r="M94" s="14">
        <f t="shared" si="6"/>
        <v>-0.28000000000000114</v>
      </c>
      <c r="N94" s="12" t="s">
        <v>19</v>
      </c>
      <c r="O94" s="12"/>
      <c r="V94" s="2"/>
    </row>
    <row r="95" spans="1:22" ht="18" customHeight="1" x14ac:dyDescent="0.25">
      <c r="A95" s="12">
        <v>342</v>
      </c>
      <c r="B95" s="12" t="s">
        <v>11</v>
      </c>
      <c r="C95" s="12" t="s">
        <v>12</v>
      </c>
      <c r="D95" s="12">
        <v>11</v>
      </c>
      <c r="E95" s="12" t="s">
        <v>13</v>
      </c>
      <c r="F95" s="12" t="s">
        <v>16</v>
      </c>
      <c r="G95" s="13">
        <v>0.1</v>
      </c>
      <c r="H95" s="13">
        <v>0.1</v>
      </c>
      <c r="I95" s="13">
        <v>99.22</v>
      </c>
      <c r="J95" s="13">
        <v>99.32</v>
      </c>
      <c r="K95" s="13">
        <v>111.49</v>
      </c>
      <c r="L95" s="13">
        <v>111.59</v>
      </c>
      <c r="M95" s="14">
        <f t="shared" si="6"/>
        <v>0</v>
      </c>
      <c r="N95" s="12" t="s">
        <v>19</v>
      </c>
      <c r="O95" s="12"/>
      <c r="V95" s="2"/>
    </row>
    <row r="96" spans="1:22" ht="18" customHeight="1" x14ac:dyDescent="0.25">
      <c r="A96" s="12">
        <v>342</v>
      </c>
      <c r="B96" s="12" t="s">
        <v>11</v>
      </c>
      <c r="C96" s="12" t="s">
        <v>14</v>
      </c>
      <c r="D96" s="12">
        <v>13</v>
      </c>
      <c r="E96" s="12" t="s">
        <v>13</v>
      </c>
      <c r="F96" s="12">
        <v>6</v>
      </c>
      <c r="G96" s="13">
        <v>1.31</v>
      </c>
      <c r="H96" s="13">
        <v>1.31</v>
      </c>
      <c r="I96" s="13">
        <v>107.49</v>
      </c>
      <c r="J96" s="13">
        <v>108.8</v>
      </c>
      <c r="K96" s="13">
        <f>I96+3.67</f>
        <v>111.16</v>
      </c>
      <c r="L96" s="13">
        <f>J96+3.67</f>
        <v>112.47</v>
      </c>
      <c r="M96" s="14">
        <f t="shared" si="6"/>
        <v>-0.43000000000000682</v>
      </c>
      <c r="N96" s="12" t="s">
        <v>19</v>
      </c>
      <c r="O96" s="12"/>
      <c r="V96" s="2"/>
    </row>
    <row r="97" spans="1:22" ht="18" customHeight="1" x14ac:dyDescent="0.25">
      <c r="A97" s="12">
        <v>342</v>
      </c>
      <c r="B97" s="12" t="s">
        <v>11</v>
      </c>
      <c r="C97" s="12" t="s">
        <v>14</v>
      </c>
      <c r="D97" s="12">
        <v>13</v>
      </c>
      <c r="E97" s="12" t="s">
        <v>13</v>
      </c>
      <c r="F97" s="12">
        <v>7</v>
      </c>
      <c r="G97" s="13">
        <v>0.69</v>
      </c>
      <c r="H97" s="13">
        <v>0.69</v>
      </c>
      <c r="I97" s="13">
        <v>108.8</v>
      </c>
      <c r="J97" s="13">
        <v>109.49</v>
      </c>
      <c r="K97" s="13">
        <f>I97+3.67</f>
        <v>112.47</v>
      </c>
      <c r="L97" s="13">
        <f>J97+3.67</f>
        <v>113.16</v>
      </c>
      <c r="M97" s="14">
        <f t="shared" si="6"/>
        <v>0</v>
      </c>
      <c r="N97" s="12" t="s">
        <v>19</v>
      </c>
      <c r="O97" s="12"/>
      <c r="V97" s="2"/>
    </row>
    <row r="98" spans="1:22" ht="18" customHeight="1" x14ac:dyDescent="0.25">
      <c r="A98" s="12">
        <v>342</v>
      </c>
      <c r="B98" s="12" t="s">
        <v>11</v>
      </c>
      <c r="C98" s="12" t="s">
        <v>12</v>
      </c>
      <c r="D98" s="12">
        <v>12</v>
      </c>
      <c r="E98" s="12" t="s">
        <v>13</v>
      </c>
      <c r="F98" s="12">
        <v>2</v>
      </c>
      <c r="G98" s="13">
        <v>1.5</v>
      </c>
      <c r="H98" s="13">
        <v>1.5</v>
      </c>
      <c r="I98" s="13">
        <v>99.71</v>
      </c>
      <c r="J98" s="13">
        <v>101.21</v>
      </c>
      <c r="K98" s="13">
        <v>113.08</v>
      </c>
      <c r="L98" s="13">
        <v>114.58</v>
      </c>
      <c r="M98" s="14">
        <f t="shared" si="6"/>
        <v>-7.9999999999998295E-2</v>
      </c>
      <c r="N98" s="12" t="s">
        <v>19</v>
      </c>
      <c r="O98" s="12"/>
    </row>
    <row r="99" spans="1:22" ht="18" customHeight="1" x14ac:dyDescent="0.25">
      <c r="A99" s="12">
        <v>342</v>
      </c>
      <c r="B99" s="12" t="s">
        <v>11</v>
      </c>
      <c r="C99" s="12" t="s">
        <v>12</v>
      </c>
      <c r="D99" s="12">
        <v>12</v>
      </c>
      <c r="E99" s="12" t="s">
        <v>13</v>
      </c>
      <c r="F99" s="12">
        <v>3</v>
      </c>
      <c r="G99" s="13">
        <v>1.5</v>
      </c>
      <c r="H99" s="13">
        <v>1.5</v>
      </c>
      <c r="I99" s="13">
        <v>101.21</v>
      </c>
      <c r="J99" s="13">
        <v>102.71</v>
      </c>
      <c r="K99" s="13">
        <v>114.58</v>
      </c>
      <c r="L99" s="13">
        <v>116.08</v>
      </c>
      <c r="M99" s="14">
        <f t="shared" si="6"/>
        <v>0</v>
      </c>
      <c r="N99" s="12" t="s">
        <v>19</v>
      </c>
      <c r="O99" s="12"/>
    </row>
    <row r="100" spans="1:22" ht="18" customHeight="1" x14ac:dyDescent="0.25">
      <c r="A100" s="12">
        <v>342</v>
      </c>
      <c r="B100" s="12" t="s">
        <v>11</v>
      </c>
      <c r="C100" s="12" t="s">
        <v>12</v>
      </c>
      <c r="D100" s="12">
        <v>12</v>
      </c>
      <c r="E100" s="12" t="s">
        <v>13</v>
      </c>
      <c r="F100" s="12">
        <v>4</v>
      </c>
      <c r="G100" s="13">
        <v>1.5</v>
      </c>
      <c r="H100" s="13">
        <v>1.5</v>
      </c>
      <c r="I100" s="13">
        <v>102.71</v>
      </c>
      <c r="J100" s="13">
        <v>104.21</v>
      </c>
      <c r="K100" s="13">
        <v>116.08</v>
      </c>
      <c r="L100" s="13">
        <v>117.58</v>
      </c>
      <c r="M100" s="14">
        <f t="shared" si="6"/>
        <v>0</v>
      </c>
      <c r="N100" s="12" t="s">
        <v>19</v>
      </c>
      <c r="O100" s="12"/>
    </row>
    <row r="101" spans="1:22" ht="18" customHeight="1" x14ac:dyDescent="0.25">
      <c r="A101" s="12">
        <v>342</v>
      </c>
      <c r="B101" s="12" t="s">
        <v>11</v>
      </c>
      <c r="C101" s="12" t="s">
        <v>12</v>
      </c>
      <c r="D101" s="12">
        <v>12</v>
      </c>
      <c r="E101" s="12" t="s">
        <v>13</v>
      </c>
      <c r="F101" s="12">
        <v>5</v>
      </c>
      <c r="G101" s="13">
        <v>1.5</v>
      </c>
      <c r="H101" s="13">
        <v>1.5</v>
      </c>
      <c r="I101" s="13">
        <v>104.21</v>
      </c>
      <c r="J101" s="13">
        <v>105.71</v>
      </c>
      <c r="K101" s="13">
        <v>117.58</v>
      </c>
      <c r="L101" s="13">
        <v>119.08</v>
      </c>
      <c r="M101" s="14">
        <f t="shared" si="6"/>
        <v>0</v>
      </c>
      <c r="N101" s="12" t="s">
        <v>19</v>
      </c>
      <c r="O101" s="12"/>
    </row>
    <row r="102" spans="1:22" ht="18" customHeight="1" x14ac:dyDescent="0.25">
      <c r="A102" s="12">
        <v>342</v>
      </c>
      <c r="B102" s="12" t="s">
        <v>11</v>
      </c>
      <c r="C102" s="12" t="s">
        <v>12</v>
      </c>
      <c r="D102" s="12">
        <v>12</v>
      </c>
      <c r="E102" s="12" t="s">
        <v>13</v>
      </c>
      <c r="F102" s="12">
        <v>6</v>
      </c>
      <c r="G102" s="13">
        <v>1.5</v>
      </c>
      <c r="H102" s="13">
        <v>1.5</v>
      </c>
      <c r="I102" s="13">
        <v>105.71</v>
      </c>
      <c r="J102" s="13">
        <v>107.21</v>
      </c>
      <c r="K102" s="13">
        <v>119.08</v>
      </c>
      <c r="L102" s="13">
        <v>120.58</v>
      </c>
      <c r="M102" s="14">
        <f t="shared" si="6"/>
        <v>0</v>
      </c>
      <c r="N102" s="12" t="s">
        <v>19</v>
      </c>
      <c r="O102" s="12"/>
    </row>
    <row r="103" spans="1:22" ht="18" customHeight="1" x14ac:dyDescent="0.25">
      <c r="A103" s="12">
        <v>342</v>
      </c>
      <c r="B103" s="12" t="s">
        <v>11</v>
      </c>
      <c r="C103" s="12" t="s">
        <v>12</v>
      </c>
      <c r="D103" s="12">
        <v>12</v>
      </c>
      <c r="E103" s="12" t="s">
        <v>13</v>
      </c>
      <c r="F103" s="12">
        <v>7</v>
      </c>
      <c r="G103" s="13">
        <v>1.08</v>
      </c>
      <c r="H103" s="13">
        <v>1.08</v>
      </c>
      <c r="I103" s="13">
        <v>107.21</v>
      </c>
      <c r="J103" s="13">
        <v>108.29</v>
      </c>
      <c r="K103" s="13">
        <v>120.58</v>
      </c>
      <c r="L103" s="13">
        <v>121.66</v>
      </c>
      <c r="M103" s="14">
        <f t="shared" si="6"/>
        <v>0</v>
      </c>
      <c r="N103" s="12" t="s">
        <v>19</v>
      </c>
      <c r="O103" s="12"/>
    </row>
    <row r="104" spans="1:22" ht="18" customHeight="1" x14ac:dyDescent="0.25">
      <c r="A104" s="12">
        <v>342</v>
      </c>
      <c r="B104" s="12" t="s">
        <v>11</v>
      </c>
      <c r="C104" s="12" t="s">
        <v>12</v>
      </c>
      <c r="D104" s="12">
        <v>12</v>
      </c>
      <c r="E104" s="12" t="s">
        <v>13</v>
      </c>
      <c r="F104" s="12" t="s">
        <v>16</v>
      </c>
      <c r="G104" s="13">
        <v>0.28999999999999998</v>
      </c>
      <c r="H104" s="13">
        <v>0.28999999999999998</v>
      </c>
      <c r="I104" s="13">
        <v>108.29</v>
      </c>
      <c r="J104" s="13">
        <v>108.58</v>
      </c>
      <c r="K104" s="13">
        <v>121.66</v>
      </c>
      <c r="L104" s="13">
        <v>121.95</v>
      </c>
      <c r="M104" s="14">
        <f t="shared" si="6"/>
        <v>0</v>
      </c>
      <c r="N104" s="12" t="s">
        <v>19</v>
      </c>
      <c r="O104" s="12"/>
    </row>
    <row r="105" spans="1:22" ht="18" customHeight="1" x14ac:dyDescent="0.25">
      <c r="A105" s="12">
        <v>342</v>
      </c>
      <c r="B105" s="12" t="s">
        <v>11</v>
      </c>
      <c r="C105" s="12" t="s">
        <v>14</v>
      </c>
      <c r="D105" s="12">
        <v>14</v>
      </c>
      <c r="E105" s="12" t="s">
        <v>13</v>
      </c>
      <c r="F105" s="12">
        <v>6</v>
      </c>
      <c r="G105" s="13">
        <v>1.1100000000000001</v>
      </c>
      <c r="H105" s="13">
        <v>1.1100000000000001</v>
      </c>
      <c r="I105" s="13">
        <v>117.2</v>
      </c>
      <c r="J105" s="13">
        <v>118.31</v>
      </c>
      <c r="K105" s="13">
        <f t="shared" ref="K105:L107" si="10">I105+4.47</f>
        <v>121.67</v>
      </c>
      <c r="L105" s="13">
        <f t="shared" si="10"/>
        <v>122.78</v>
      </c>
      <c r="M105" s="14">
        <f t="shared" si="6"/>
        <v>-0.28000000000000114</v>
      </c>
      <c r="N105" s="12" t="s">
        <v>19</v>
      </c>
      <c r="O105" s="12"/>
      <c r="V105" s="2"/>
    </row>
    <row r="106" spans="1:22" ht="18" customHeight="1" x14ac:dyDescent="0.25">
      <c r="A106" s="12">
        <v>342</v>
      </c>
      <c r="B106" s="12" t="s">
        <v>11</v>
      </c>
      <c r="C106" s="12" t="s">
        <v>14</v>
      </c>
      <c r="D106" s="12">
        <v>14</v>
      </c>
      <c r="E106" s="12" t="s">
        <v>13</v>
      </c>
      <c r="F106" s="12">
        <v>7</v>
      </c>
      <c r="G106" s="13">
        <v>0.59</v>
      </c>
      <c r="H106" s="13">
        <v>0.59</v>
      </c>
      <c r="I106" s="13">
        <v>118.31</v>
      </c>
      <c r="J106" s="13">
        <v>118.9</v>
      </c>
      <c r="K106" s="13">
        <f t="shared" si="10"/>
        <v>122.78</v>
      </c>
      <c r="L106" s="13">
        <f t="shared" si="10"/>
        <v>123.37</v>
      </c>
      <c r="M106" s="14">
        <f t="shared" si="6"/>
        <v>0</v>
      </c>
      <c r="N106" s="12" t="s">
        <v>19</v>
      </c>
      <c r="O106" s="12"/>
      <c r="V106" s="2"/>
    </row>
    <row r="107" spans="1:22" ht="18" customHeight="1" x14ac:dyDescent="0.25">
      <c r="A107" s="12">
        <v>342</v>
      </c>
      <c r="B107" s="12" t="s">
        <v>11</v>
      </c>
      <c r="C107" s="12" t="s">
        <v>14</v>
      </c>
      <c r="D107" s="12">
        <v>14</v>
      </c>
      <c r="E107" s="12" t="s">
        <v>13</v>
      </c>
      <c r="F107" s="12" t="s">
        <v>16</v>
      </c>
      <c r="G107" s="13">
        <v>0.52</v>
      </c>
      <c r="H107" s="13">
        <v>0.52</v>
      </c>
      <c r="I107" s="13">
        <v>118.9</v>
      </c>
      <c r="J107" s="13">
        <v>119.42</v>
      </c>
      <c r="K107" s="13">
        <f t="shared" si="10"/>
        <v>123.37</v>
      </c>
      <c r="L107" s="13">
        <f t="shared" si="10"/>
        <v>123.89</v>
      </c>
      <c r="M107" s="14">
        <f t="shared" si="6"/>
        <v>0</v>
      </c>
      <c r="N107" s="12" t="s">
        <v>19</v>
      </c>
      <c r="O107" s="12"/>
      <c r="V107" s="2"/>
    </row>
    <row r="108" spans="1:22" ht="18" customHeight="1" x14ac:dyDescent="0.25">
      <c r="A108" s="12">
        <v>342</v>
      </c>
      <c r="B108" s="12" t="s">
        <v>11</v>
      </c>
      <c r="C108" s="12" t="s">
        <v>14</v>
      </c>
      <c r="D108" s="12">
        <v>15</v>
      </c>
      <c r="E108" s="12" t="s">
        <v>13</v>
      </c>
      <c r="F108" s="12">
        <v>1</v>
      </c>
      <c r="G108" s="13">
        <v>1.5</v>
      </c>
      <c r="H108" s="13">
        <v>1.5</v>
      </c>
      <c r="I108" s="13">
        <v>119.2</v>
      </c>
      <c r="J108" s="13">
        <v>120.7</v>
      </c>
      <c r="K108" s="13">
        <f t="shared" ref="K108:L111" si="11">I108+4.97</f>
        <v>124.17</v>
      </c>
      <c r="L108" s="13">
        <f t="shared" si="11"/>
        <v>125.67</v>
      </c>
      <c r="M108" s="15">
        <f t="shared" si="6"/>
        <v>0.28000000000000114</v>
      </c>
      <c r="N108" s="12" t="s">
        <v>19</v>
      </c>
      <c r="O108" s="12"/>
      <c r="V108" s="2"/>
    </row>
    <row r="109" spans="1:22" ht="18" customHeight="1" x14ac:dyDescent="0.25">
      <c r="A109" s="12">
        <v>342</v>
      </c>
      <c r="B109" s="12" t="s">
        <v>11</v>
      </c>
      <c r="C109" s="12" t="s">
        <v>14</v>
      </c>
      <c r="D109" s="12">
        <v>15</v>
      </c>
      <c r="E109" s="12" t="s">
        <v>13</v>
      </c>
      <c r="F109" s="12">
        <v>2</v>
      </c>
      <c r="G109" s="13">
        <v>1.5</v>
      </c>
      <c r="H109" s="13">
        <v>1.5</v>
      </c>
      <c r="I109" s="13">
        <v>120.7</v>
      </c>
      <c r="J109" s="13">
        <v>122.2</v>
      </c>
      <c r="K109" s="13">
        <f t="shared" si="11"/>
        <v>125.67</v>
      </c>
      <c r="L109" s="13">
        <f t="shared" si="11"/>
        <v>127.17</v>
      </c>
      <c r="M109" s="14">
        <f t="shared" si="6"/>
        <v>0</v>
      </c>
      <c r="N109" s="12" t="s">
        <v>19</v>
      </c>
      <c r="O109" s="12"/>
      <c r="V109" s="2"/>
    </row>
    <row r="110" spans="1:22" ht="18" customHeight="1" x14ac:dyDescent="0.25">
      <c r="A110" s="12">
        <v>342</v>
      </c>
      <c r="B110" s="12" t="s">
        <v>11</v>
      </c>
      <c r="C110" s="12" t="s">
        <v>14</v>
      </c>
      <c r="D110" s="12">
        <v>15</v>
      </c>
      <c r="E110" s="12" t="s">
        <v>13</v>
      </c>
      <c r="F110" s="12">
        <v>3</v>
      </c>
      <c r="G110" s="13">
        <v>1.5</v>
      </c>
      <c r="H110" s="13">
        <v>1.5</v>
      </c>
      <c r="I110" s="13">
        <v>122.2</v>
      </c>
      <c r="J110" s="13">
        <v>123.7</v>
      </c>
      <c r="K110" s="13">
        <f t="shared" si="11"/>
        <v>127.17</v>
      </c>
      <c r="L110" s="13">
        <f t="shared" si="11"/>
        <v>128.67000000000002</v>
      </c>
      <c r="M110" s="14">
        <f t="shared" si="6"/>
        <v>0</v>
      </c>
      <c r="N110" s="12" t="s">
        <v>19</v>
      </c>
      <c r="O110" s="12"/>
      <c r="V110" s="2"/>
    </row>
    <row r="111" spans="1:22" ht="18" customHeight="1" x14ac:dyDescent="0.25">
      <c r="A111" s="12">
        <v>342</v>
      </c>
      <c r="B111" s="12" t="s">
        <v>11</v>
      </c>
      <c r="C111" s="12" t="s">
        <v>14</v>
      </c>
      <c r="D111" s="12">
        <v>15</v>
      </c>
      <c r="E111" s="12" t="s">
        <v>13</v>
      </c>
      <c r="F111" s="12">
        <v>4</v>
      </c>
      <c r="G111" s="13">
        <v>1.5</v>
      </c>
      <c r="H111" s="13">
        <v>1.5</v>
      </c>
      <c r="I111" s="13">
        <v>123.7</v>
      </c>
      <c r="J111" s="13">
        <v>125.2</v>
      </c>
      <c r="K111" s="13">
        <f t="shared" si="11"/>
        <v>128.67000000000002</v>
      </c>
      <c r="L111" s="13">
        <f t="shared" si="11"/>
        <v>130.17000000000002</v>
      </c>
      <c r="M111" s="14">
        <f t="shared" si="6"/>
        <v>0</v>
      </c>
      <c r="N111" s="12" t="s">
        <v>19</v>
      </c>
      <c r="O111" s="12"/>
      <c r="V111" s="2"/>
    </row>
    <row r="112" spans="1:22" ht="18" customHeight="1" x14ac:dyDescent="0.25">
      <c r="A112" s="12">
        <v>342</v>
      </c>
      <c r="B112" s="12" t="s">
        <v>11</v>
      </c>
      <c r="C112" s="12" t="s">
        <v>12</v>
      </c>
      <c r="D112" s="12">
        <v>13</v>
      </c>
      <c r="E112" s="12" t="s">
        <v>13</v>
      </c>
      <c r="F112" s="12">
        <v>6</v>
      </c>
      <c r="G112" s="13">
        <v>1.5</v>
      </c>
      <c r="H112" s="13">
        <v>1.5</v>
      </c>
      <c r="I112" s="13">
        <v>116.3</v>
      </c>
      <c r="J112" s="13">
        <v>117.8</v>
      </c>
      <c r="K112" s="13">
        <v>130.72</v>
      </c>
      <c r="L112" s="13">
        <v>132.22</v>
      </c>
      <c r="M112" s="15">
        <f t="shared" si="6"/>
        <v>0.54999999999998295</v>
      </c>
      <c r="N112" s="12" t="s">
        <v>19</v>
      </c>
      <c r="O112" s="12"/>
    </row>
    <row r="113" spans="1:22" ht="18" customHeight="1" x14ac:dyDescent="0.25">
      <c r="A113" s="12">
        <v>342</v>
      </c>
      <c r="B113" s="12" t="s">
        <v>11</v>
      </c>
      <c r="C113" s="12" t="s">
        <v>12</v>
      </c>
      <c r="D113" s="12">
        <v>13</v>
      </c>
      <c r="E113" s="12" t="s">
        <v>13</v>
      </c>
      <c r="F113" s="12">
        <v>7</v>
      </c>
      <c r="G113" s="13">
        <v>0.66</v>
      </c>
      <c r="H113" s="13">
        <v>0.66</v>
      </c>
      <c r="I113" s="13">
        <v>117.8</v>
      </c>
      <c r="J113" s="13">
        <v>118.46</v>
      </c>
      <c r="K113" s="13">
        <v>132.22</v>
      </c>
      <c r="L113" s="13">
        <v>132.88</v>
      </c>
      <c r="M113" s="14">
        <f t="shared" si="6"/>
        <v>0</v>
      </c>
      <c r="N113" s="12" t="s">
        <v>19</v>
      </c>
      <c r="O113" s="12"/>
    </row>
    <row r="114" spans="1:22" ht="18" customHeight="1" x14ac:dyDescent="0.25">
      <c r="A114" s="12">
        <v>342</v>
      </c>
      <c r="B114" s="12" t="s">
        <v>11</v>
      </c>
      <c r="C114" s="12" t="s">
        <v>12</v>
      </c>
      <c r="D114" s="12">
        <v>13</v>
      </c>
      <c r="E114" s="12" t="s">
        <v>13</v>
      </c>
      <c r="F114" s="12" t="s">
        <v>16</v>
      </c>
      <c r="G114" s="13">
        <v>0.41</v>
      </c>
      <c r="H114" s="13">
        <v>0.41</v>
      </c>
      <c r="I114" s="13">
        <v>118.46</v>
      </c>
      <c r="J114" s="13">
        <v>118.87</v>
      </c>
      <c r="K114" s="13">
        <v>132.88</v>
      </c>
      <c r="L114" s="13">
        <v>133.29</v>
      </c>
      <c r="M114" s="14">
        <f t="shared" si="6"/>
        <v>0</v>
      </c>
      <c r="N114" s="12" t="s">
        <v>19</v>
      </c>
      <c r="O114" s="12"/>
    </row>
    <row r="115" spans="1:22" ht="18" customHeight="1" x14ac:dyDescent="0.25">
      <c r="A115" s="12">
        <v>342</v>
      </c>
      <c r="B115" s="12" t="s">
        <v>11</v>
      </c>
      <c r="C115" s="12" t="s">
        <v>12</v>
      </c>
      <c r="D115" s="12">
        <v>14</v>
      </c>
      <c r="E115" s="12" t="s">
        <v>13</v>
      </c>
      <c r="F115" s="12">
        <v>1</v>
      </c>
      <c r="G115" s="13">
        <v>1.5</v>
      </c>
      <c r="H115" s="13">
        <v>1.5</v>
      </c>
      <c r="I115" s="13">
        <v>118.3</v>
      </c>
      <c r="J115" s="13">
        <v>119.8</v>
      </c>
      <c r="K115" s="13">
        <v>133.82</v>
      </c>
      <c r="L115" s="13">
        <v>135.32</v>
      </c>
      <c r="M115" s="15">
        <f t="shared" si="6"/>
        <v>0.53000000000000114</v>
      </c>
      <c r="N115" s="12" t="s">
        <v>19</v>
      </c>
      <c r="O115" s="12"/>
    </row>
    <row r="116" spans="1:22" ht="18" customHeight="1" x14ac:dyDescent="0.25">
      <c r="A116" s="12">
        <v>342</v>
      </c>
      <c r="B116" s="12" t="s">
        <v>11</v>
      </c>
      <c r="C116" s="12" t="s">
        <v>14</v>
      </c>
      <c r="D116" s="12">
        <v>16</v>
      </c>
      <c r="E116" s="12" t="s">
        <v>13</v>
      </c>
      <c r="F116" s="12">
        <v>1</v>
      </c>
      <c r="G116" s="13">
        <v>1.5</v>
      </c>
      <c r="H116" s="13">
        <v>1.5</v>
      </c>
      <c r="I116" s="13">
        <v>128.69999999999999</v>
      </c>
      <c r="J116" s="13">
        <v>130.19999999999999</v>
      </c>
      <c r="K116" s="13">
        <f t="shared" ref="K116:L121" si="12">I116+6.32</f>
        <v>135.01999999999998</v>
      </c>
      <c r="L116" s="13">
        <f t="shared" si="12"/>
        <v>136.51999999999998</v>
      </c>
      <c r="M116" s="14">
        <f t="shared" si="6"/>
        <v>-0.30000000000001137</v>
      </c>
      <c r="N116" s="12" t="s">
        <v>19</v>
      </c>
      <c r="O116" s="12"/>
      <c r="V116" s="2"/>
    </row>
    <row r="117" spans="1:22" ht="18" customHeight="1" x14ac:dyDescent="0.25">
      <c r="A117" s="12">
        <v>342</v>
      </c>
      <c r="B117" s="12" t="s">
        <v>11</v>
      </c>
      <c r="C117" s="12" t="s">
        <v>14</v>
      </c>
      <c r="D117" s="12">
        <v>16</v>
      </c>
      <c r="E117" s="12" t="s">
        <v>13</v>
      </c>
      <c r="F117" s="12">
        <v>2</v>
      </c>
      <c r="G117" s="13">
        <v>1.5</v>
      </c>
      <c r="H117" s="13">
        <v>1.5</v>
      </c>
      <c r="I117" s="13">
        <v>130.19999999999999</v>
      </c>
      <c r="J117" s="13">
        <v>131.69999999999999</v>
      </c>
      <c r="K117" s="13">
        <f t="shared" si="12"/>
        <v>136.51999999999998</v>
      </c>
      <c r="L117" s="13">
        <f t="shared" si="12"/>
        <v>138.01999999999998</v>
      </c>
      <c r="M117" s="14">
        <f t="shared" si="6"/>
        <v>0</v>
      </c>
      <c r="N117" s="12" t="s">
        <v>19</v>
      </c>
      <c r="O117" s="12"/>
      <c r="V117" s="2"/>
    </row>
    <row r="118" spans="1:22" ht="18" customHeight="1" x14ac:dyDescent="0.25">
      <c r="A118" s="12">
        <v>342</v>
      </c>
      <c r="B118" s="12" t="s">
        <v>11</v>
      </c>
      <c r="C118" s="12" t="s">
        <v>14</v>
      </c>
      <c r="D118" s="12">
        <v>16</v>
      </c>
      <c r="E118" s="12" t="s">
        <v>13</v>
      </c>
      <c r="F118" s="12">
        <v>3</v>
      </c>
      <c r="G118" s="13">
        <v>1.51</v>
      </c>
      <c r="H118" s="13">
        <v>1.51</v>
      </c>
      <c r="I118" s="13">
        <v>131.69999999999999</v>
      </c>
      <c r="J118" s="13">
        <v>133.21</v>
      </c>
      <c r="K118" s="13">
        <f t="shared" si="12"/>
        <v>138.01999999999998</v>
      </c>
      <c r="L118" s="13">
        <f t="shared" si="12"/>
        <v>139.53</v>
      </c>
      <c r="M118" s="14">
        <f t="shared" si="6"/>
        <v>0</v>
      </c>
      <c r="N118" s="12" t="s">
        <v>19</v>
      </c>
      <c r="O118" s="12"/>
      <c r="V118" s="2"/>
    </row>
    <row r="119" spans="1:22" ht="18" customHeight="1" x14ac:dyDescent="0.25">
      <c r="A119" s="12">
        <v>342</v>
      </c>
      <c r="B119" s="12" t="s">
        <v>11</v>
      </c>
      <c r="C119" s="12" t="s">
        <v>14</v>
      </c>
      <c r="D119" s="12">
        <v>16</v>
      </c>
      <c r="E119" s="12" t="s">
        <v>13</v>
      </c>
      <c r="F119" s="12">
        <v>4</v>
      </c>
      <c r="G119" s="13">
        <v>1.26</v>
      </c>
      <c r="H119" s="13">
        <v>1.26</v>
      </c>
      <c r="I119" s="13">
        <v>133.21</v>
      </c>
      <c r="J119" s="13">
        <v>134.47</v>
      </c>
      <c r="K119" s="13">
        <f t="shared" si="12"/>
        <v>139.53</v>
      </c>
      <c r="L119" s="13">
        <f t="shared" si="12"/>
        <v>140.79</v>
      </c>
      <c r="M119" s="14">
        <f t="shared" si="6"/>
        <v>0</v>
      </c>
      <c r="N119" s="12" t="s">
        <v>19</v>
      </c>
      <c r="O119" s="12"/>
      <c r="V119" s="2"/>
    </row>
    <row r="120" spans="1:22" ht="18" customHeight="1" x14ac:dyDescent="0.25">
      <c r="A120" s="12">
        <v>342</v>
      </c>
      <c r="B120" s="12" t="s">
        <v>11</v>
      </c>
      <c r="C120" s="12" t="s">
        <v>14</v>
      </c>
      <c r="D120" s="12">
        <v>16</v>
      </c>
      <c r="E120" s="12" t="s">
        <v>13</v>
      </c>
      <c r="F120" s="12">
        <v>5</v>
      </c>
      <c r="G120" s="13">
        <v>0.83</v>
      </c>
      <c r="H120" s="13">
        <v>0.83</v>
      </c>
      <c r="I120" s="13">
        <v>134.47</v>
      </c>
      <c r="J120" s="13">
        <v>135.30000000000001</v>
      </c>
      <c r="K120" s="13">
        <f t="shared" si="12"/>
        <v>140.79</v>
      </c>
      <c r="L120" s="13">
        <f t="shared" si="12"/>
        <v>141.62</v>
      </c>
      <c r="M120" s="14">
        <f t="shared" si="6"/>
        <v>0</v>
      </c>
      <c r="N120" s="12" t="s">
        <v>19</v>
      </c>
      <c r="O120" s="12"/>
      <c r="V120" s="2"/>
    </row>
    <row r="121" spans="1:22" ht="18" customHeight="1" x14ac:dyDescent="0.25">
      <c r="A121" s="12">
        <v>342</v>
      </c>
      <c r="B121" s="12" t="s">
        <v>11</v>
      </c>
      <c r="C121" s="12" t="s">
        <v>14</v>
      </c>
      <c r="D121" s="12">
        <v>16</v>
      </c>
      <c r="E121" s="12" t="s">
        <v>13</v>
      </c>
      <c r="F121" s="12" t="s">
        <v>16</v>
      </c>
      <c r="G121" s="13">
        <v>0.36</v>
      </c>
      <c r="H121" s="13">
        <v>0.36</v>
      </c>
      <c r="I121" s="13">
        <v>135.30000000000001</v>
      </c>
      <c r="J121" s="13">
        <v>135.66</v>
      </c>
      <c r="K121" s="13">
        <f t="shared" si="12"/>
        <v>141.62</v>
      </c>
      <c r="L121" s="13">
        <f t="shared" si="12"/>
        <v>141.97999999999999</v>
      </c>
      <c r="M121" s="14">
        <f t="shared" si="6"/>
        <v>0</v>
      </c>
      <c r="N121" s="12" t="s">
        <v>19</v>
      </c>
      <c r="O121" s="12"/>
      <c r="V121" s="2"/>
    </row>
    <row r="122" spans="1:22" ht="18" customHeight="1" x14ac:dyDescent="0.25">
      <c r="A122" s="12">
        <v>342</v>
      </c>
      <c r="B122" s="12" t="s">
        <v>11</v>
      </c>
      <c r="C122" s="12" t="s">
        <v>14</v>
      </c>
      <c r="D122" s="12">
        <v>17</v>
      </c>
      <c r="E122" s="12" t="s">
        <v>13</v>
      </c>
      <c r="F122" s="12">
        <v>1</v>
      </c>
      <c r="G122" s="13">
        <v>1.5</v>
      </c>
      <c r="H122" s="13">
        <v>1.5</v>
      </c>
      <c r="I122" s="13">
        <v>135.6</v>
      </c>
      <c r="J122" s="13">
        <v>137.1</v>
      </c>
      <c r="K122" s="13">
        <f>I122+6.82</f>
        <v>142.41999999999999</v>
      </c>
      <c r="L122" s="13">
        <f>J122+6.82</f>
        <v>143.91999999999999</v>
      </c>
      <c r="M122" s="15">
        <f t="shared" si="6"/>
        <v>0.43999999999999773</v>
      </c>
      <c r="N122" s="12" t="s">
        <v>19</v>
      </c>
      <c r="O122" s="12"/>
      <c r="V122" s="2"/>
    </row>
    <row r="123" spans="1:22" ht="18" customHeight="1" x14ac:dyDescent="0.25">
      <c r="A123" s="12">
        <v>342</v>
      </c>
      <c r="B123" s="12" t="s">
        <v>11</v>
      </c>
      <c r="C123" s="12" t="s">
        <v>12</v>
      </c>
      <c r="D123" s="12">
        <v>14</v>
      </c>
      <c r="E123" s="12" t="s">
        <v>13</v>
      </c>
      <c r="F123" s="12" t="s">
        <v>16</v>
      </c>
      <c r="G123" s="13">
        <v>0.38</v>
      </c>
      <c r="H123" s="13">
        <v>0.38</v>
      </c>
      <c r="I123" s="13">
        <v>127.84</v>
      </c>
      <c r="J123" s="13">
        <v>128.22</v>
      </c>
      <c r="K123" s="13">
        <v>143.36000000000001</v>
      </c>
      <c r="L123" s="13">
        <v>143.74</v>
      </c>
      <c r="M123" s="14">
        <f t="shared" si="6"/>
        <v>-0.55999999999997385</v>
      </c>
      <c r="N123" s="12" t="s">
        <v>19</v>
      </c>
      <c r="O123" s="12"/>
    </row>
    <row r="124" spans="1:22" ht="18" customHeight="1" x14ac:dyDescent="0.25">
      <c r="A124" s="12">
        <v>342</v>
      </c>
      <c r="B124" s="12" t="s">
        <v>11</v>
      </c>
      <c r="C124" s="12" t="s">
        <v>12</v>
      </c>
      <c r="D124" s="12">
        <v>15</v>
      </c>
      <c r="E124" s="12" t="s">
        <v>13</v>
      </c>
      <c r="F124" s="12">
        <v>1</v>
      </c>
      <c r="G124" s="13">
        <v>1.5</v>
      </c>
      <c r="H124" s="13">
        <v>1.5</v>
      </c>
      <c r="I124" s="13">
        <v>127.8</v>
      </c>
      <c r="J124" s="13">
        <v>129.30000000000001</v>
      </c>
      <c r="K124" s="13">
        <v>144.91999999999999</v>
      </c>
      <c r="L124" s="13">
        <v>146.41999999999999</v>
      </c>
      <c r="M124" s="15">
        <f t="shared" si="6"/>
        <v>1.1799999999999784</v>
      </c>
      <c r="N124" s="12" t="s">
        <v>19</v>
      </c>
      <c r="O124" s="12"/>
    </row>
    <row r="125" spans="1:22" ht="18" customHeight="1" x14ac:dyDescent="0.25">
      <c r="A125" s="12">
        <v>342</v>
      </c>
      <c r="B125" s="12" t="s">
        <v>11</v>
      </c>
      <c r="C125" s="12" t="s">
        <v>12</v>
      </c>
      <c r="D125" s="12">
        <v>15</v>
      </c>
      <c r="E125" s="12" t="s">
        <v>13</v>
      </c>
      <c r="F125" s="12">
        <v>2</v>
      </c>
      <c r="G125" s="13">
        <v>1.5</v>
      </c>
      <c r="H125" s="13">
        <v>1.5</v>
      </c>
      <c r="I125" s="13">
        <v>129.30000000000001</v>
      </c>
      <c r="J125" s="13">
        <v>130.80000000000001</v>
      </c>
      <c r="K125" s="13">
        <v>146.41999999999999</v>
      </c>
      <c r="L125" s="13">
        <v>147.91999999999999</v>
      </c>
      <c r="M125" s="14">
        <f t="shared" si="6"/>
        <v>0</v>
      </c>
      <c r="N125" s="12" t="s">
        <v>19</v>
      </c>
      <c r="O125" s="12"/>
    </row>
    <row r="126" spans="1:22" ht="18" customHeight="1" x14ac:dyDescent="0.25">
      <c r="A126" s="12">
        <v>342</v>
      </c>
      <c r="B126" s="12" t="s">
        <v>11</v>
      </c>
      <c r="C126" s="12" t="s">
        <v>12</v>
      </c>
      <c r="D126" s="12">
        <v>15</v>
      </c>
      <c r="E126" s="12" t="s">
        <v>13</v>
      </c>
      <c r="F126" s="12">
        <v>3</v>
      </c>
      <c r="G126" s="13">
        <v>1.5</v>
      </c>
      <c r="H126" s="13">
        <v>1.5</v>
      </c>
      <c r="I126" s="13">
        <v>130.80000000000001</v>
      </c>
      <c r="J126" s="13">
        <v>132.30000000000001</v>
      </c>
      <c r="K126" s="13">
        <v>147.91999999999999</v>
      </c>
      <c r="L126" s="13">
        <v>149.41999999999999</v>
      </c>
      <c r="M126" s="14">
        <f t="shared" si="6"/>
        <v>0</v>
      </c>
      <c r="N126" s="12" t="s">
        <v>19</v>
      </c>
      <c r="O126" s="12"/>
    </row>
    <row r="127" spans="1:22" ht="18" customHeight="1" x14ac:dyDescent="0.25">
      <c r="A127" s="12">
        <v>342</v>
      </c>
      <c r="B127" s="12" t="s">
        <v>11</v>
      </c>
      <c r="C127" s="12" t="s">
        <v>12</v>
      </c>
      <c r="D127" s="12">
        <v>15</v>
      </c>
      <c r="E127" s="12" t="s">
        <v>13</v>
      </c>
      <c r="F127" s="12">
        <v>4</v>
      </c>
      <c r="G127" s="13">
        <v>1.5</v>
      </c>
      <c r="H127" s="13">
        <v>1.5</v>
      </c>
      <c r="I127" s="13">
        <v>132.30000000000001</v>
      </c>
      <c r="J127" s="13">
        <v>133.80000000000001</v>
      </c>
      <c r="K127" s="13">
        <v>149.41999999999999</v>
      </c>
      <c r="L127" s="13">
        <v>150.91999999999999</v>
      </c>
      <c r="M127" s="14">
        <f t="shared" si="6"/>
        <v>0</v>
      </c>
      <c r="N127" s="12" t="s">
        <v>19</v>
      </c>
      <c r="O127" s="12"/>
    </row>
    <row r="128" spans="1:22" ht="18" customHeight="1" x14ac:dyDescent="0.25">
      <c r="A128" s="12">
        <v>342</v>
      </c>
      <c r="B128" s="12" t="s">
        <v>11</v>
      </c>
      <c r="C128" s="12" t="s">
        <v>12</v>
      </c>
      <c r="D128" s="12">
        <v>15</v>
      </c>
      <c r="E128" s="12" t="s">
        <v>13</v>
      </c>
      <c r="F128" s="12">
        <v>5</v>
      </c>
      <c r="G128" s="13">
        <v>1.5</v>
      </c>
      <c r="H128" s="13">
        <v>1.5</v>
      </c>
      <c r="I128" s="13">
        <v>133.80000000000001</v>
      </c>
      <c r="J128" s="13">
        <v>135.30000000000001</v>
      </c>
      <c r="K128" s="13">
        <v>150.91999999999999</v>
      </c>
      <c r="L128" s="13">
        <v>152.41999999999999</v>
      </c>
      <c r="M128" s="14">
        <f t="shared" si="6"/>
        <v>0</v>
      </c>
      <c r="N128" s="12" t="s">
        <v>19</v>
      </c>
      <c r="O128" s="12"/>
    </row>
    <row r="129" spans="1:22" ht="18" customHeight="1" x14ac:dyDescent="0.25">
      <c r="A129" s="12">
        <v>342</v>
      </c>
      <c r="B129" s="12" t="s">
        <v>11</v>
      </c>
      <c r="C129" s="12" t="s">
        <v>12</v>
      </c>
      <c r="D129" s="12">
        <v>15</v>
      </c>
      <c r="E129" s="12" t="s">
        <v>13</v>
      </c>
      <c r="F129" s="12">
        <v>6</v>
      </c>
      <c r="G129" s="13">
        <v>1.5</v>
      </c>
      <c r="H129" s="13">
        <v>1.5</v>
      </c>
      <c r="I129" s="13">
        <v>135.30000000000001</v>
      </c>
      <c r="J129" s="13">
        <v>136.80000000000001</v>
      </c>
      <c r="K129" s="13">
        <v>152.41999999999999</v>
      </c>
      <c r="L129" s="13">
        <v>153.91999999999999</v>
      </c>
      <c r="M129" s="14">
        <f t="shared" si="6"/>
        <v>0</v>
      </c>
      <c r="N129" s="12" t="s">
        <v>19</v>
      </c>
      <c r="O129" s="12"/>
    </row>
    <row r="130" spans="1:22" ht="18" customHeight="1" x14ac:dyDescent="0.25">
      <c r="A130" s="12">
        <v>342</v>
      </c>
      <c r="B130" s="12" t="s">
        <v>11</v>
      </c>
      <c r="C130" s="12" t="s">
        <v>12</v>
      </c>
      <c r="D130" s="12">
        <v>15</v>
      </c>
      <c r="E130" s="12" t="s">
        <v>13</v>
      </c>
      <c r="F130" s="12">
        <v>7</v>
      </c>
      <c r="G130" s="13">
        <v>0.57000000000000006</v>
      </c>
      <c r="H130" s="13">
        <v>0.57000000000000006</v>
      </c>
      <c r="I130" s="13">
        <v>136.80000000000001</v>
      </c>
      <c r="J130" s="13">
        <v>137.37</v>
      </c>
      <c r="K130" s="13">
        <v>153.91999999999999</v>
      </c>
      <c r="L130" s="13">
        <v>154.49</v>
      </c>
      <c r="M130" s="14">
        <f t="shared" si="6"/>
        <v>0</v>
      </c>
      <c r="N130" s="12" t="s">
        <v>19</v>
      </c>
      <c r="O130" s="12"/>
    </row>
    <row r="131" spans="1:22" ht="18" customHeight="1" x14ac:dyDescent="0.25">
      <c r="A131" s="12">
        <v>342</v>
      </c>
      <c r="B131" s="12" t="s">
        <v>11</v>
      </c>
      <c r="C131" s="12" t="s">
        <v>12</v>
      </c>
      <c r="D131" s="12">
        <v>15</v>
      </c>
      <c r="E131" s="12" t="s">
        <v>13</v>
      </c>
      <c r="F131" s="12" t="s">
        <v>16</v>
      </c>
      <c r="G131" s="13">
        <v>0.27</v>
      </c>
      <c r="H131" s="13">
        <v>0.27</v>
      </c>
      <c r="I131" s="13">
        <v>137.37</v>
      </c>
      <c r="J131" s="13">
        <v>137.63999999999999</v>
      </c>
      <c r="K131" s="13">
        <v>154.49</v>
      </c>
      <c r="L131" s="13">
        <v>154.76</v>
      </c>
      <c r="M131" s="14">
        <f t="shared" si="6"/>
        <v>0</v>
      </c>
      <c r="N131" s="12" t="s">
        <v>19</v>
      </c>
      <c r="O131" s="12"/>
    </row>
    <row r="132" spans="1:22" ht="18" customHeight="1" x14ac:dyDescent="0.25">
      <c r="A132" s="12">
        <v>342</v>
      </c>
      <c r="B132" s="12" t="s">
        <v>11</v>
      </c>
      <c r="C132" s="12" t="s">
        <v>12</v>
      </c>
      <c r="D132" s="12">
        <v>16</v>
      </c>
      <c r="E132" s="12" t="s">
        <v>13</v>
      </c>
      <c r="F132" s="12">
        <v>1</v>
      </c>
      <c r="G132" s="13">
        <v>0.21</v>
      </c>
      <c r="H132" s="13">
        <v>0.21</v>
      </c>
      <c r="I132" s="13">
        <v>137.30000000000001</v>
      </c>
      <c r="J132" s="13">
        <v>137.51</v>
      </c>
      <c r="K132" s="13">
        <v>156.16999999999999</v>
      </c>
      <c r="L132" s="13">
        <v>156.38</v>
      </c>
      <c r="M132" s="15">
        <f t="shared" si="6"/>
        <v>1.4099999999999966</v>
      </c>
      <c r="N132" s="12" t="s">
        <v>19</v>
      </c>
      <c r="O132" s="12"/>
    </row>
    <row r="133" spans="1:22" ht="18" customHeight="1" x14ac:dyDescent="0.25">
      <c r="A133" s="12">
        <v>342</v>
      </c>
      <c r="B133" s="12" t="s">
        <v>11</v>
      </c>
      <c r="C133" s="12" t="s">
        <v>15</v>
      </c>
      <c r="D133" s="12">
        <v>18</v>
      </c>
      <c r="E133" s="12" t="s">
        <v>13</v>
      </c>
      <c r="F133" s="12">
        <v>1</v>
      </c>
      <c r="G133" s="13">
        <v>1.5</v>
      </c>
      <c r="H133" s="13">
        <v>1.5</v>
      </c>
      <c r="I133" s="13">
        <v>146.5</v>
      </c>
      <c r="J133" s="13">
        <v>148</v>
      </c>
      <c r="K133" s="13">
        <f t="shared" ref="K133:L139" si="13">I133+10.92</f>
        <v>157.41999999999999</v>
      </c>
      <c r="L133" s="13">
        <f t="shared" si="13"/>
        <v>158.91999999999999</v>
      </c>
      <c r="M133" s="15">
        <f t="shared" ref="M133:M196" si="14">K133-L132</f>
        <v>1.039999999999992</v>
      </c>
      <c r="N133" s="12" t="s">
        <v>19</v>
      </c>
      <c r="O133" s="12"/>
      <c r="V133" s="2"/>
    </row>
    <row r="134" spans="1:22" ht="18" customHeight="1" x14ac:dyDescent="0.25">
      <c r="A134" s="12">
        <v>342</v>
      </c>
      <c r="B134" s="12" t="s">
        <v>11</v>
      </c>
      <c r="C134" s="12" t="s">
        <v>15</v>
      </c>
      <c r="D134" s="12">
        <v>18</v>
      </c>
      <c r="E134" s="12" t="s">
        <v>13</v>
      </c>
      <c r="F134" s="12">
        <v>2</v>
      </c>
      <c r="G134" s="13">
        <v>1.5</v>
      </c>
      <c r="H134" s="13">
        <v>1.5</v>
      </c>
      <c r="I134" s="13">
        <v>148</v>
      </c>
      <c r="J134" s="13">
        <v>149.5</v>
      </c>
      <c r="K134" s="13">
        <f t="shared" si="13"/>
        <v>158.91999999999999</v>
      </c>
      <c r="L134" s="13">
        <f t="shared" si="13"/>
        <v>160.41999999999999</v>
      </c>
      <c r="M134" s="14">
        <f t="shared" si="14"/>
        <v>0</v>
      </c>
      <c r="N134" s="12" t="s">
        <v>19</v>
      </c>
      <c r="O134" s="12"/>
      <c r="V134" s="2"/>
    </row>
    <row r="135" spans="1:22" ht="18" customHeight="1" x14ac:dyDescent="0.25">
      <c r="A135" s="12">
        <v>342</v>
      </c>
      <c r="B135" s="12" t="s">
        <v>11</v>
      </c>
      <c r="C135" s="12" t="s">
        <v>15</v>
      </c>
      <c r="D135" s="12">
        <v>18</v>
      </c>
      <c r="E135" s="12" t="s">
        <v>13</v>
      </c>
      <c r="F135" s="12">
        <v>3</v>
      </c>
      <c r="G135" s="13">
        <v>1.5</v>
      </c>
      <c r="H135" s="13">
        <v>1.5</v>
      </c>
      <c r="I135" s="13">
        <v>149.5</v>
      </c>
      <c r="J135" s="13">
        <v>151</v>
      </c>
      <c r="K135" s="13">
        <f t="shared" si="13"/>
        <v>160.41999999999999</v>
      </c>
      <c r="L135" s="13">
        <f t="shared" si="13"/>
        <v>161.91999999999999</v>
      </c>
      <c r="M135" s="14">
        <f t="shared" si="14"/>
        <v>0</v>
      </c>
      <c r="N135" s="12" t="s">
        <v>19</v>
      </c>
      <c r="O135" s="12"/>
      <c r="V135" s="2"/>
    </row>
    <row r="136" spans="1:22" ht="18" customHeight="1" x14ac:dyDescent="0.25">
      <c r="A136" s="12">
        <v>342</v>
      </c>
      <c r="B136" s="12" t="s">
        <v>11</v>
      </c>
      <c r="C136" s="12" t="s">
        <v>15</v>
      </c>
      <c r="D136" s="12">
        <v>18</v>
      </c>
      <c r="E136" s="12" t="s">
        <v>13</v>
      </c>
      <c r="F136" s="12">
        <v>4</v>
      </c>
      <c r="G136" s="13">
        <v>1.5</v>
      </c>
      <c r="H136" s="13">
        <v>1.5</v>
      </c>
      <c r="I136" s="13">
        <v>151</v>
      </c>
      <c r="J136" s="13">
        <v>152.5</v>
      </c>
      <c r="K136" s="13">
        <f t="shared" si="13"/>
        <v>161.91999999999999</v>
      </c>
      <c r="L136" s="13">
        <f t="shared" si="13"/>
        <v>163.41999999999999</v>
      </c>
      <c r="M136" s="14">
        <f t="shared" si="14"/>
        <v>0</v>
      </c>
      <c r="N136" s="12" t="s">
        <v>19</v>
      </c>
      <c r="O136" s="12"/>
      <c r="V136" s="2"/>
    </row>
    <row r="137" spans="1:22" ht="18" customHeight="1" x14ac:dyDescent="0.25">
      <c r="A137" s="12">
        <v>342</v>
      </c>
      <c r="B137" s="12" t="s">
        <v>11</v>
      </c>
      <c r="C137" s="12" t="s">
        <v>15</v>
      </c>
      <c r="D137" s="12">
        <v>18</v>
      </c>
      <c r="E137" s="12" t="s">
        <v>13</v>
      </c>
      <c r="F137" s="12">
        <v>5</v>
      </c>
      <c r="G137" s="13">
        <v>1.5</v>
      </c>
      <c r="H137" s="13">
        <v>1.5</v>
      </c>
      <c r="I137" s="13">
        <v>152.5</v>
      </c>
      <c r="J137" s="13">
        <v>154</v>
      </c>
      <c r="K137" s="13">
        <f t="shared" si="13"/>
        <v>163.41999999999999</v>
      </c>
      <c r="L137" s="13">
        <f t="shared" si="13"/>
        <v>164.92</v>
      </c>
      <c r="M137" s="14">
        <f t="shared" si="14"/>
        <v>0</v>
      </c>
      <c r="N137" s="12" t="s">
        <v>19</v>
      </c>
      <c r="O137" s="12"/>
      <c r="V137" s="2"/>
    </row>
    <row r="138" spans="1:22" ht="18" customHeight="1" x14ac:dyDescent="0.25">
      <c r="A138" s="12">
        <v>342</v>
      </c>
      <c r="B138" s="12" t="s">
        <v>11</v>
      </c>
      <c r="C138" s="12" t="s">
        <v>15</v>
      </c>
      <c r="D138" s="12">
        <v>18</v>
      </c>
      <c r="E138" s="12" t="s">
        <v>13</v>
      </c>
      <c r="F138" s="12">
        <v>6</v>
      </c>
      <c r="G138" s="13">
        <v>1.41</v>
      </c>
      <c r="H138" s="13">
        <v>1.41</v>
      </c>
      <c r="I138" s="13">
        <v>154</v>
      </c>
      <c r="J138" s="13">
        <v>155.41</v>
      </c>
      <c r="K138" s="13">
        <f t="shared" si="13"/>
        <v>164.92</v>
      </c>
      <c r="L138" s="13">
        <f t="shared" si="13"/>
        <v>166.32999999999998</v>
      </c>
      <c r="M138" s="14">
        <f t="shared" si="14"/>
        <v>0</v>
      </c>
      <c r="N138" s="12" t="s">
        <v>19</v>
      </c>
      <c r="O138" s="12"/>
    </row>
    <row r="139" spans="1:22" ht="18" customHeight="1" x14ac:dyDescent="0.25">
      <c r="A139" s="12">
        <v>342</v>
      </c>
      <c r="B139" s="12" t="s">
        <v>11</v>
      </c>
      <c r="C139" s="12" t="s">
        <v>15</v>
      </c>
      <c r="D139" s="12">
        <v>18</v>
      </c>
      <c r="E139" s="12" t="s">
        <v>13</v>
      </c>
      <c r="F139" s="12">
        <v>7</v>
      </c>
      <c r="G139" s="13">
        <v>0.63</v>
      </c>
      <c r="H139" s="13">
        <v>0.63</v>
      </c>
      <c r="I139" s="13">
        <v>155.41</v>
      </c>
      <c r="J139" s="13">
        <v>156.04</v>
      </c>
      <c r="K139" s="13">
        <f t="shared" si="13"/>
        <v>166.32999999999998</v>
      </c>
      <c r="L139" s="13">
        <f t="shared" si="13"/>
        <v>166.95999999999998</v>
      </c>
      <c r="M139" s="14">
        <f t="shared" si="14"/>
        <v>0</v>
      </c>
      <c r="N139" s="12" t="s">
        <v>19</v>
      </c>
      <c r="O139" s="12"/>
      <c r="V139" s="2"/>
    </row>
    <row r="140" spans="1:22" ht="18" customHeight="1" x14ac:dyDescent="0.25">
      <c r="A140" s="12">
        <v>342</v>
      </c>
      <c r="B140" s="12" t="s">
        <v>11</v>
      </c>
      <c r="C140" s="12" t="s">
        <v>15</v>
      </c>
      <c r="D140" s="12">
        <v>19</v>
      </c>
      <c r="E140" s="12" t="s">
        <v>13</v>
      </c>
      <c r="F140" s="12">
        <v>1</v>
      </c>
      <c r="G140" s="13">
        <v>1.5</v>
      </c>
      <c r="H140" s="13">
        <v>1.5</v>
      </c>
      <c r="I140" s="13">
        <v>156</v>
      </c>
      <c r="J140" s="13">
        <v>157.5</v>
      </c>
      <c r="K140" s="13">
        <f t="shared" ref="K140:L145" si="15">I140+11.9</f>
        <v>167.9</v>
      </c>
      <c r="L140" s="13">
        <f t="shared" si="15"/>
        <v>169.4</v>
      </c>
      <c r="M140" s="15">
        <f t="shared" si="14"/>
        <v>0.94000000000002615</v>
      </c>
      <c r="N140" s="12" t="s">
        <v>19</v>
      </c>
      <c r="O140" s="12"/>
      <c r="V140" s="2"/>
    </row>
    <row r="141" spans="1:22" ht="18" customHeight="1" x14ac:dyDescent="0.25">
      <c r="A141" s="12">
        <v>342</v>
      </c>
      <c r="B141" s="12" t="s">
        <v>11</v>
      </c>
      <c r="C141" s="12" t="s">
        <v>15</v>
      </c>
      <c r="D141" s="12">
        <v>19</v>
      </c>
      <c r="E141" s="12" t="s">
        <v>13</v>
      </c>
      <c r="F141" s="12">
        <v>2</v>
      </c>
      <c r="G141" s="13">
        <v>1.5</v>
      </c>
      <c r="H141" s="13">
        <v>1.5</v>
      </c>
      <c r="I141" s="13">
        <v>157.5</v>
      </c>
      <c r="J141" s="13">
        <v>159</v>
      </c>
      <c r="K141" s="13">
        <f t="shared" si="15"/>
        <v>169.4</v>
      </c>
      <c r="L141" s="13">
        <f t="shared" si="15"/>
        <v>170.9</v>
      </c>
      <c r="M141" s="14">
        <f t="shared" si="14"/>
        <v>0</v>
      </c>
      <c r="N141" s="12" t="s">
        <v>19</v>
      </c>
      <c r="O141" s="12"/>
      <c r="V141" s="2"/>
    </row>
    <row r="142" spans="1:22" ht="18" customHeight="1" x14ac:dyDescent="0.25">
      <c r="A142" s="12">
        <v>342</v>
      </c>
      <c r="B142" s="12" t="s">
        <v>11</v>
      </c>
      <c r="C142" s="12" t="s">
        <v>15</v>
      </c>
      <c r="D142" s="12">
        <v>19</v>
      </c>
      <c r="E142" s="12" t="s">
        <v>13</v>
      </c>
      <c r="F142" s="12">
        <v>3</v>
      </c>
      <c r="G142" s="13">
        <v>1.5</v>
      </c>
      <c r="H142" s="13">
        <v>1.5</v>
      </c>
      <c r="I142" s="13">
        <v>159</v>
      </c>
      <c r="J142" s="13">
        <v>160.5</v>
      </c>
      <c r="K142" s="13">
        <f t="shared" si="15"/>
        <v>170.9</v>
      </c>
      <c r="L142" s="13">
        <f t="shared" si="15"/>
        <v>172.4</v>
      </c>
      <c r="M142" s="14">
        <f t="shared" si="14"/>
        <v>0</v>
      </c>
      <c r="N142" s="12" t="s">
        <v>19</v>
      </c>
      <c r="O142" s="12"/>
      <c r="V142" s="2"/>
    </row>
    <row r="143" spans="1:22" ht="18" customHeight="1" x14ac:dyDescent="0.25">
      <c r="A143" s="12">
        <v>342</v>
      </c>
      <c r="B143" s="12" t="s">
        <v>11</v>
      </c>
      <c r="C143" s="12" t="s">
        <v>15</v>
      </c>
      <c r="D143" s="12">
        <v>19</v>
      </c>
      <c r="E143" s="12" t="s">
        <v>13</v>
      </c>
      <c r="F143" s="12">
        <v>4</v>
      </c>
      <c r="G143" s="13">
        <v>1.5</v>
      </c>
      <c r="H143" s="13">
        <v>1.5</v>
      </c>
      <c r="I143" s="13">
        <v>160.5</v>
      </c>
      <c r="J143" s="13">
        <v>162</v>
      </c>
      <c r="K143" s="13">
        <f t="shared" si="15"/>
        <v>172.4</v>
      </c>
      <c r="L143" s="13">
        <f t="shared" si="15"/>
        <v>173.9</v>
      </c>
      <c r="M143" s="14">
        <f t="shared" si="14"/>
        <v>0</v>
      </c>
      <c r="N143" s="12" t="s">
        <v>19</v>
      </c>
      <c r="O143" s="12"/>
      <c r="V143" s="2"/>
    </row>
    <row r="144" spans="1:22" ht="18" customHeight="1" x14ac:dyDescent="0.25">
      <c r="A144" s="12">
        <v>342</v>
      </c>
      <c r="B144" s="12" t="s">
        <v>11</v>
      </c>
      <c r="C144" s="12" t="s">
        <v>15</v>
      </c>
      <c r="D144" s="12">
        <v>19</v>
      </c>
      <c r="E144" s="12" t="s">
        <v>13</v>
      </c>
      <c r="F144" s="12">
        <v>5</v>
      </c>
      <c r="G144" s="13">
        <v>1.5</v>
      </c>
      <c r="H144" s="13">
        <v>1.5</v>
      </c>
      <c r="I144" s="13">
        <v>162</v>
      </c>
      <c r="J144" s="13">
        <v>163.5</v>
      </c>
      <c r="K144" s="13">
        <f t="shared" si="15"/>
        <v>173.9</v>
      </c>
      <c r="L144" s="13">
        <f t="shared" si="15"/>
        <v>175.4</v>
      </c>
      <c r="M144" s="14">
        <f t="shared" si="14"/>
        <v>0</v>
      </c>
      <c r="N144" s="12" t="s">
        <v>19</v>
      </c>
      <c r="O144" s="12"/>
      <c r="V144" s="2"/>
    </row>
    <row r="145" spans="1:22" ht="18" customHeight="1" x14ac:dyDescent="0.25">
      <c r="A145" s="12">
        <v>342</v>
      </c>
      <c r="B145" s="12" t="s">
        <v>11</v>
      </c>
      <c r="C145" s="12" t="s">
        <v>15</v>
      </c>
      <c r="D145" s="12">
        <v>19</v>
      </c>
      <c r="E145" s="12" t="s">
        <v>13</v>
      </c>
      <c r="F145" s="12">
        <v>6</v>
      </c>
      <c r="G145" s="13">
        <v>1.42</v>
      </c>
      <c r="H145" s="13">
        <v>1.42</v>
      </c>
      <c r="I145" s="13">
        <v>163.5</v>
      </c>
      <c r="J145" s="13">
        <v>164.92</v>
      </c>
      <c r="K145" s="13">
        <f t="shared" si="15"/>
        <v>175.4</v>
      </c>
      <c r="L145" s="13">
        <f t="shared" si="15"/>
        <v>176.82</v>
      </c>
      <c r="M145" s="14">
        <f t="shared" si="14"/>
        <v>0</v>
      </c>
      <c r="N145" s="12" t="s">
        <v>19</v>
      </c>
      <c r="O145" s="12"/>
      <c r="V145" s="2"/>
    </row>
    <row r="146" spans="1:22" ht="18" customHeight="1" x14ac:dyDescent="0.25">
      <c r="A146" s="12">
        <v>342</v>
      </c>
      <c r="B146" s="12" t="s">
        <v>11</v>
      </c>
      <c r="C146" s="12" t="s">
        <v>12</v>
      </c>
      <c r="D146" s="12">
        <v>17</v>
      </c>
      <c r="E146" s="12" t="s">
        <v>13</v>
      </c>
      <c r="F146" s="12">
        <v>7</v>
      </c>
      <c r="G146" s="13">
        <v>0.75</v>
      </c>
      <c r="H146" s="13">
        <v>0.75</v>
      </c>
      <c r="I146" s="13">
        <v>155.31</v>
      </c>
      <c r="J146" s="13">
        <v>156.06</v>
      </c>
      <c r="K146" s="13">
        <v>176.56</v>
      </c>
      <c r="L146" s="13">
        <v>177.31</v>
      </c>
      <c r="M146" s="14">
        <f t="shared" si="14"/>
        <v>-0.25999999999999091</v>
      </c>
      <c r="N146" s="12" t="s">
        <v>19</v>
      </c>
      <c r="O146" s="12"/>
    </row>
    <row r="147" spans="1:22" ht="18" customHeight="1" x14ac:dyDescent="0.25">
      <c r="A147" s="12">
        <v>342</v>
      </c>
      <c r="B147" s="12" t="s">
        <v>11</v>
      </c>
      <c r="C147" s="12" t="s">
        <v>12</v>
      </c>
      <c r="D147" s="12">
        <v>18</v>
      </c>
      <c r="E147" s="12" t="s">
        <v>13</v>
      </c>
      <c r="F147" s="12">
        <v>1</v>
      </c>
      <c r="G147" s="13">
        <v>1.21</v>
      </c>
      <c r="H147" s="13">
        <v>1.21</v>
      </c>
      <c r="I147" s="13">
        <v>156.30000000000001</v>
      </c>
      <c r="J147" s="13">
        <v>157.51</v>
      </c>
      <c r="K147" s="13">
        <v>177.85</v>
      </c>
      <c r="L147" s="13">
        <v>179.06</v>
      </c>
      <c r="M147" s="15">
        <f t="shared" si="14"/>
        <v>0.53999999999999204</v>
      </c>
      <c r="N147" s="12" t="s">
        <v>19</v>
      </c>
      <c r="O147" s="12"/>
    </row>
    <row r="148" spans="1:22" ht="18" customHeight="1" x14ac:dyDescent="0.25">
      <c r="A148" s="12">
        <v>342</v>
      </c>
      <c r="B148" s="12" t="s">
        <v>11</v>
      </c>
      <c r="C148" s="12" t="s">
        <v>12</v>
      </c>
      <c r="D148" s="12">
        <v>18</v>
      </c>
      <c r="E148" s="12" t="s">
        <v>13</v>
      </c>
      <c r="F148" s="12">
        <v>2</v>
      </c>
      <c r="G148" s="13">
        <v>0.62</v>
      </c>
      <c r="H148" s="13">
        <v>0.62</v>
      </c>
      <c r="I148" s="13">
        <v>157.51</v>
      </c>
      <c r="J148" s="13">
        <v>158.13</v>
      </c>
      <c r="K148" s="13">
        <v>179.06</v>
      </c>
      <c r="L148" s="13">
        <v>179.68</v>
      </c>
      <c r="M148" s="14">
        <f t="shared" si="14"/>
        <v>0</v>
      </c>
      <c r="N148" s="12" t="s">
        <v>19</v>
      </c>
      <c r="O148" s="12"/>
    </row>
    <row r="149" spans="1:22" ht="18" customHeight="1" x14ac:dyDescent="0.25">
      <c r="A149" s="12">
        <v>342</v>
      </c>
      <c r="B149" s="12" t="s">
        <v>11</v>
      </c>
      <c r="C149" s="12" t="s">
        <v>12</v>
      </c>
      <c r="D149" s="12">
        <v>18</v>
      </c>
      <c r="E149" s="12" t="s">
        <v>13</v>
      </c>
      <c r="F149" s="12">
        <v>3</v>
      </c>
      <c r="G149" s="13">
        <v>1.34</v>
      </c>
      <c r="H149" s="13">
        <v>1.34</v>
      </c>
      <c r="I149" s="13">
        <v>158.13</v>
      </c>
      <c r="J149" s="13">
        <v>159.47</v>
      </c>
      <c r="K149" s="13">
        <v>179.68</v>
      </c>
      <c r="L149" s="13">
        <v>181.02</v>
      </c>
      <c r="M149" s="14">
        <f t="shared" si="14"/>
        <v>0</v>
      </c>
      <c r="N149" s="12" t="s">
        <v>19</v>
      </c>
      <c r="O149" s="12"/>
    </row>
    <row r="150" spans="1:22" ht="18" customHeight="1" x14ac:dyDescent="0.25">
      <c r="A150" s="12">
        <v>342</v>
      </c>
      <c r="B150" s="12" t="s">
        <v>11</v>
      </c>
      <c r="C150" s="12" t="s">
        <v>12</v>
      </c>
      <c r="D150" s="12">
        <v>18</v>
      </c>
      <c r="E150" s="12" t="s">
        <v>13</v>
      </c>
      <c r="F150" s="12">
        <v>4</v>
      </c>
      <c r="G150" s="13">
        <v>1.44</v>
      </c>
      <c r="H150" s="13">
        <v>1.44</v>
      </c>
      <c r="I150" s="13">
        <v>159.47</v>
      </c>
      <c r="J150" s="13">
        <v>160.91</v>
      </c>
      <c r="K150" s="13">
        <v>181.02</v>
      </c>
      <c r="L150" s="13">
        <v>182.46</v>
      </c>
      <c r="M150" s="14">
        <f t="shared" si="14"/>
        <v>0</v>
      </c>
      <c r="N150" s="12" t="s">
        <v>19</v>
      </c>
      <c r="O150" s="12"/>
    </row>
    <row r="151" spans="1:22" ht="18" customHeight="1" x14ac:dyDescent="0.25">
      <c r="A151" s="12">
        <v>342</v>
      </c>
      <c r="B151" s="12" t="s">
        <v>11</v>
      </c>
      <c r="C151" s="12" t="s">
        <v>12</v>
      </c>
      <c r="D151" s="12">
        <v>18</v>
      </c>
      <c r="E151" s="12" t="s">
        <v>13</v>
      </c>
      <c r="F151" s="12">
        <v>5</v>
      </c>
      <c r="G151" s="13">
        <v>1.42</v>
      </c>
      <c r="H151" s="13">
        <v>1.42</v>
      </c>
      <c r="I151" s="13">
        <v>160.91</v>
      </c>
      <c r="J151" s="13">
        <v>162.33000000000001</v>
      </c>
      <c r="K151" s="13">
        <v>182.46</v>
      </c>
      <c r="L151" s="13">
        <v>183.88</v>
      </c>
      <c r="M151" s="14">
        <f t="shared" si="14"/>
        <v>0</v>
      </c>
      <c r="N151" s="12" t="s">
        <v>19</v>
      </c>
      <c r="O151" s="12"/>
    </row>
    <row r="152" spans="1:22" ht="18" customHeight="1" x14ac:dyDescent="0.25">
      <c r="A152" s="12">
        <v>342</v>
      </c>
      <c r="B152" s="12" t="s">
        <v>11</v>
      </c>
      <c r="C152" s="12" t="s">
        <v>12</v>
      </c>
      <c r="D152" s="12">
        <v>18</v>
      </c>
      <c r="E152" s="12" t="s">
        <v>13</v>
      </c>
      <c r="F152" s="12">
        <v>6</v>
      </c>
      <c r="G152" s="13">
        <v>1.43</v>
      </c>
      <c r="H152" s="13">
        <v>1.43</v>
      </c>
      <c r="I152" s="13">
        <v>162.33000000000001</v>
      </c>
      <c r="J152" s="13">
        <v>163.76</v>
      </c>
      <c r="K152" s="13">
        <v>183.88</v>
      </c>
      <c r="L152" s="13">
        <v>185.31</v>
      </c>
      <c r="M152" s="14">
        <f t="shared" si="14"/>
        <v>0</v>
      </c>
      <c r="N152" s="12" t="s">
        <v>19</v>
      </c>
      <c r="O152" s="12"/>
    </row>
    <row r="153" spans="1:22" ht="18" customHeight="1" x14ac:dyDescent="0.25">
      <c r="A153" s="12">
        <v>342</v>
      </c>
      <c r="B153" s="12" t="s">
        <v>11</v>
      </c>
      <c r="C153" s="12" t="s">
        <v>12</v>
      </c>
      <c r="D153" s="12">
        <v>18</v>
      </c>
      <c r="E153" s="12" t="s">
        <v>13</v>
      </c>
      <c r="F153" s="12">
        <v>7</v>
      </c>
      <c r="G153" s="13">
        <v>1.38</v>
      </c>
      <c r="H153" s="13">
        <v>1.38</v>
      </c>
      <c r="I153" s="13">
        <v>163.76</v>
      </c>
      <c r="J153" s="13">
        <v>165.14</v>
      </c>
      <c r="K153" s="13">
        <v>185.31</v>
      </c>
      <c r="L153" s="13">
        <v>186.69</v>
      </c>
      <c r="M153" s="14">
        <f t="shared" si="14"/>
        <v>0</v>
      </c>
      <c r="N153" s="12" t="s">
        <v>19</v>
      </c>
      <c r="O153" s="12"/>
    </row>
    <row r="154" spans="1:22" ht="18" customHeight="1" x14ac:dyDescent="0.25">
      <c r="A154" s="12">
        <v>342</v>
      </c>
      <c r="B154" s="12" t="s">
        <v>11</v>
      </c>
      <c r="C154" s="12" t="s">
        <v>12</v>
      </c>
      <c r="D154" s="12">
        <v>18</v>
      </c>
      <c r="E154" s="12" t="s">
        <v>13</v>
      </c>
      <c r="F154" s="12" t="s">
        <v>16</v>
      </c>
      <c r="G154" s="13">
        <v>0.71</v>
      </c>
      <c r="H154" s="13">
        <v>0.71</v>
      </c>
      <c r="I154" s="13">
        <v>165.14</v>
      </c>
      <c r="J154" s="13">
        <v>165.85</v>
      </c>
      <c r="K154" s="13">
        <v>186.69</v>
      </c>
      <c r="L154" s="13">
        <v>187.4</v>
      </c>
      <c r="M154" s="14">
        <f t="shared" si="14"/>
        <v>0</v>
      </c>
      <c r="N154" s="12" t="s">
        <v>19</v>
      </c>
      <c r="O154" s="12"/>
    </row>
    <row r="155" spans="1:22" ht="18" customHeight="1" x14ac:dyDescent="0.25">
      <c r="A155" s="12">
        <v>342</v>
      </c>
      <c r="B155" s="12" t="s">
        <v>11</v>
      </c>
      <c r="C155" s="12" t="s">
        <v>12</v>
      </c>
      <c r="D155" s="12">
        <v>19</v>
      </c>
      <c r="E155" s="12" t="s">
        <v>13</v>
      </c>
      <c r="F155" s="12">
        <v>1</v>
      </c>
      <c r="G155" s="13">
        <v>1.5</v>
      </c>
      <c r="H155" s="13">
        <v>1.5</v>
      </c>
      <c r="I155" s="13">
        <v>165.8</v>
      </c>
      <c r="J155" s="13">
        <v>167.3</v>
      </c>
      <c r="K155" s="13">
        <v>187.21</v>
      </c>
      <c r="L155" s="13">
        <v>188.71</v>
      </c>
      <c r="M155" s="14">
        <f t="shared" si="14"/>
        <v>-0.18999999999999773</v>
      </c>
      <c r="N155" s="12" t="s">
        <v>19</v>
      </c>
      <c r="O155" s="12"/>
    </row>
    <row r="156" spans="1:22" ht="18" customHeight="1" x14ac:dyDescent="0.25">
      <c r="A156" s="12">
        <v>342</v>
      </c>
      <c r="B156" s="12" t="s">
        <v>11</v>
      </c>
      <c r="C156" s="12" t="s">
        <v>15</v>
      </c>
      <c r="D156" s="12">
        <v>21</v>
      </c>
      <c r="E156" s="12" t="s">
        <v>17</v>
      </c>
      <c r="F156" s="12">
        <v>2</v>
      </c>
      <c r="G156" s="13">
        <v>1.1100000000000001</v>
      </c>
      <c r="H156" s="13">
        <v>1.1100000000000001</v>
      </c>
      <c r="I156" s="13">
        <v>173.6</v>
      </c>
      <c r="J156" s="13">
        <v>174.71</v>
      </c>
      <c r="K156" s="13">
        <f>I156+15.36</f>
        <v>188.95999999999998</v>
      </c>
      <c r="L156" s="13">
        <f>J156+15.36</f>
        <v>190.07</v>
      </c>
      <c r="M156" s="15">
        <f t="shared" si="14"/>
        <v>0.24999999999997158</v>
      </c>
      <c r="N156" s="12" t="s">
        <v>19</v>
      </c>
      <c r="O156" s="12"/>
    </row>
    <row r="157" spans="1:22" ht="18" customHeight="1" x14ac:dyDescent="0.25">
      <c r="A157" s="12">
        <v>342</v>
      </c>
      <c r="B157" s="12" t="s">
        <v>11</v>
      </c>
      <c r="C157" s="12" t="s">
        <v>15</v>
      </c>
      <c r="D157" s="12">
        <v>21</v>
      </c>
      <c r="E157" s="12" t="s">
        <v>17</v>
      </c>
      <c r="F157" s="12" t="s">
        <v>16</v>
      </c>
      <c r="G157" s="13">
        <v>0.39</v>
      </c>
      <c r="H157" s="13">
        <v>0.39</v>
      </c>
      <c r="I157" s="13">
        <v>174.71</v>
      </c>
      <c r="J157" s="13">
        <v>175.1</v>
      </c>
      <c r="K157" s="13">
        <f>I157+15.36</f>
        <v>190.07</v>
      </c>
      <c r="L157" s="13">
        <f>J157+15.36</f>
        <v>190.45999999999998</v>
      </c>
      <c r="M157" s="14">
        <f t="shared" si="14"/>
        <v>0</v>
      </c>
      <c r="N157" s="12" t="s">
        <v>19</v>
      </c>
      <c r="O157" s="12"/>
    </row>
    <row r="158" spans="1:22" ht="18" customHeight="1" x14ac:dyDescent="0.25">
      <c r="A158" s="12">
        <v>342</v>
      </c>
      <c r="B158" s="12" t="s">
        <v>11</v>
      </c>
      <c r="C158" s="12" t="s">
        <v>14</v>
      </c>
      <c r="D158" s="12">
        <v>21</v>
      </c>
      <c r="E158" s="12" t="s">
        <v>17</v>
      </c>
      <c r="F158" s="12" t="s">
        <v>16</v>
      </c>
      <c r="G158" s="13">
        <v>0.32</v>
      </c>
      <c r="H158" s="13">
        <v>0.32</v>
      </c>
      <c r="I158" s="13">
        <v>180.71</v>
      </c>
      <c r="J158" s="13">
        <v>181.03</v>
      </c>
      <c r="K158" s="13">
        <f>I158+9.91</f>
        <v>190.62</v>
      </c>
      <c r="L158" s="13">
        <f>J158+9.91</f>
        <v>190.94</v>
      </c>
      <c r="M158" s="15">
        <f t="shared" si="14"/>
        <v>0.16000000000002501</v>
      </c>
      <c r="N158" s="12" t="s">
        <v>19</v>
      </c>
      <c r="O158" s="12"/>
    </row>
    <row r="159" spans="1:22" ht="18" customHeight="1" x14ac:dyDescent="0.25">
      <c r="A159" s="12">
        <v>342</v>
      </c>
      <c r="B159" s="12" t="s">
        <v>11</v>
      </c>
      <c r="C159" s="12" t="s">
        <v>14</v>
      </c>
      <c r="D159" s="12">
        <v>22</v>
      </c>
      <c r="E159" s="12" t="s">
        <v>17</v>
      </c>
      <c r="F159" s="12">
        <v>1</v>
      </c>
      <c r="G159" s="13">
        <v>1.5</v>
      </c>
      <c r="H159" s="13">
        <v>1.5</v>
      </c>
      <c r="I159" s="13">
        <v>179.1</v>
      </c>
      <c r="J159" s="13">
        <v>180.6</v>
      </c>
      <c r="K159" s="13">
        <f>I159+12.37</f>
        <v>191.47</v>
      </c>
      <c r="L159" s="13">
        <f>J159+12.37</f>
        <v>192.97</v>
      </c>
      <c r="M159" s="15">
        <f t="shared" si="14"/>
        <v>0.53000000000000114</v>
      </c>
      <c r="N159" s="12" t="s">
        <v>19</v>
      </c>
      <c r="O159" s="12"/>
    </row>
    <row r="160" spans="1:22" ht="18" customHeight="1" x14ac:dyDescent="0.25">
      <c r="A160" s="12">
        <v>342</v>
      </c>
      <c r="B160" s="12" t="s">
        <v>11</v>
      </c>
      <c r="C160" s="12" t="s">
        <v>15</v>
      </c>
      <c r="D160" s="12">
        <v>22</v>
      </c>
      <c r="E160" s="12" t="s">
        <v>17</v>
      </c>
      <c r="F160" s="12">
        <v>1</v>
      </c>
      <c r="G160" s="13">
        <v>1.5</v>
      </c>
      <c r="H160" s="13">
        <v>1.5</v>
      </c>
      <c r="I160" s="13">
        <v>176.9</v>
      </c>
      <c r="J160" s="13">
        <v>178.4</v>
      </c>
      <c r="K160" s="13">
        <f>I160+15.41</f>
        <v>192.31</v>
      </c>
      <c r="L160" s="13">
        <f>J160+15.41</f>
        <v>193.81</v>
      </c>
      <c r="M160" s="14">
        <f t="shared" si="14"/>
        <v>-0.65999999999999659</v>
      </c>
      <c r="N160" s="12" t="s">
        <v>19</v>
      </c>
      <c r="O160" s="12"/>
    </row>
    <row r="161" spans="1:15" ht="18" customHeight="1" x14ac:dyDescent="0.25">
      <c r="A161" s="12">
        <v>342</v>
      </c>
      <c r="B161" s="12" t="s">
        <v>11</v>
      </c>
      <c r="C161" s="12" t="s">
        <v>15</v>
      </c>
      <c r="D161" s="12">
        <v>22</v>
      </c>
      <c r="E161" s="12" t="s">
        <v>17</v>
      </c>
      <c r="F161" s="12">
        <v>2</v>
      </c>
      <c r="G161" s="13">
        <v>1.05</v>
      </c>
      <c r="H161" s="13">
        <v>1.05</v>
      </c>
      <c r="I161" s="13">
        <v>178.4</v>
      </c>
      <c r="J161" s="13">
        <v>179.45</v>
      </c>
      <c r="K161" s="13">
        <f>I161+15.41</f>
        <v>193.81</v>
      </c>
      <c r="L161" s="13">
        <f>J161+15.41</f>
        <v>194.85999999999999</v>
      </c>
      <c r="M161" s="14">
        <f t="shared" si="14"/>
        <v>0</v>
      </c>
      <c r="N161" s="12" t="s">
        <v>19</v>
      </c>
      <c r="O161" s="12"/>
    </row>
    <row r="162" spans="1:15" ht="18" customHeight="1" x14ac:dyDescent="0.25">
      <c r="A162" s="12">
        <v>342</v>
      </c>
      <c r="B162" s="12" t="s">
        <v>11</v>
      </c>
      <c r="C162" s="12" t="s">
        <v>12</v>
      </c>
      <c r="D162" s="12">
        <v>19</v>
      </c>
      <c r="E162" s="12" t="s">
        <v>13</v>
      </c>
      <c r="F162" s="12">
        <v>6</v>
      </c>
      <c r="G162" s="13">
        <v>1.4</v>
      </c>
      <c r="H162" s="13">
        <v>1.4</v>
      </c>
      <c r="I162" s="13">
        <v>173.3</v>
      </c>
      <c r="J162" s="13">
        <v>174.7</v>
      </c>
      <c r="K162" s="13">
        <v>194.71</v>
      </c>
      <c r="L162" s="13">
        <v>196.11</v>
      </c>
      <c r="M162" s="14">
        <f t="shared" si="14"/>
        <v>-0.14999999999997726</v>
      </c>
      <c r="N162" s="12" t="s">
        <v>19</v>
      </c>
      <c r="O162" s="12"/>
    </row>
    <row r="163" spans="1:15" ht="18" customHeight="1" x14ac:dyDescent="0.25">
      <c r="A163" s="12">
        <v>342</v>
      </c>
      <c r="B163" s="12" t="s">
        <v>11</v>
      </c>
      <c r="C163" s="12" t="s">
        <v>12</v>
      </c>
      <c r="D163" s="12">
        <v>19</v>
      </c>
      <c r="E163" s="12" t="s">
        <v>13</v>
      </c>
      <c r="F163" s="12">
        <v>7</v>
      </c>
      <c r="G163" s="13">
        <v>0.57000000000000006</v>
      </c>
      <c r="H163" s="13">
        <v>0.57000000000000006</v>
      </c>
      <c r="I163" s="13">
        <v>174.7</v>
      </c>
      <c r="J163" s="13">
        <v>175.27</v>
      </c>
      <c r="K163" s="13">
        <v>196.11</v>
      </c>
      <c r="L163" s="13">
        <v>196.68</v>
      </c>
      <c r="M163" s="14">
        <f t="shared" si="14"/>
        <v>0</v>
      </c>
      <c r="N163" s="12" t="s">
        <v>19</v>
      </c>
      <c r="O163" s="12"/>
    </row>
    <row r="164" spans="1:15" ht="18" customHeight="1" x14ac:dyDescent="0.25">
      <c r="A164" s="12">
        <v>342</v>
      </c>
      <c r="B164" s="12" t="s">
        <v>11</v>
      </c>
      <c r="C164" s="12" t="s">
        <v>14</v>
      </c>
      <c r="D164" s="12">
        <v>22</v>
      </c>
      <c r="E164" s="12" t="s">
        <v>17</v>
      </c>
      <c r="F164" s="12">
        <v>7</v>
      </c>
      <c r="G164" s="13">
        <v>0.59</v>
      </c>
      <c r="H164" s="13">
        <v>0.59</v>
      </c>
      <c r="I164" s="13">
        <v>188.1</v>
      </c>
      <c r="J164" s="13">
        <v>188.69</v>
      </c>
      <c r="K164" s="13">
        <f>I164+12.37</f>
        <v>200.47</v>
      </c>
      <c r="L164" s="13">
        <f>J164+12.37</f>
        <v>201.06</v>
      </c>
      <c r="M164" s="15">
        <f t="shared" si="14"/>
        <v>3.789999999999992</v>
      </c>
      <c r="N164" s="12" t="s">
        <v>19</v>
      </c>
      <c r="O164" s="12"/>
    </row>
    <row r="165" spans="1:15" ht="18" customHeight="1" x14ac:dyDescent="0.25">
      <c r="A165" s="12">
        <v>342</v>
      </c>
      <c r="B165" s="12" t="s">
        <v>11</v>
      </c>
      <c r="C165" s="12" t="s">
        <v>14</v>
      </c>
      <c r="D165" s="12">
        <v>23</v>
      </c>
      <c r="E165" s="12" t="s">
        <v>17</v>
      </c>
      <c r="F165" s="12">
        <v>1</v>
      </c>
      <c r="G165" s="13">
        <v>1.5</v>
      </c>
      <c r="H165" s="13">
        <v>1.5</v>
      </c>
      <c r="I165" s="13">
        <v>187.1</v>
      </c>
      <c r="J165" s="13">
        <v>188.6</v>
      </c>
      <c r="K165" s="13">
        <f>I165+12.87</f>
        <v>199.97</v>
      </c>
      <c r="L165" s="13">
        <f>J165+12.87</f>
        <v>201.47</v>
      </c>
      <c r="M165" s="14">
        <f t="shared" si="14"/>
        <v>-1.0900000000000034</v>
      </c>
      <c r="N165" s="12" t="s">
        <v>19</v>
      </c>
      <c r="O165" s="12"/>
    </row>
    <row r="166" spans="1:15" ht="18" customHeight="1" x14ac:dyDescent="0.25">
      <c r="A166" s="12">
        <v>342</v>
      </c>
      <c r="B166" s="12" t="s">
        <v>11</v>
      </c>
      <c r="C166" s="12" t="s">
        <v>12</v>
      </c>
      <c r="D166" s="12">
        <v>20</v>
      </c>
      <c r="E166" s="12" t="s">
        <v>13</v>
      </c>
      <c r="F166" s="12">
        <v>4</v>
      </c>
      <c r="G166" s="13">
        <v>1.5</v>
      </c>
      <c r="H166" s="13">
        <v>1.5</v>
      </c>
      <c r="I166" s="13">
        <v>179.8</v>
      </c>
      <c r="J166" s="13">
        <v>181.3</v>
      </c>
      <c r="K166" s="13">
        <v>203.07</v>
      </c>
      <c r="L166" s="13">
        <v>204.57</v>
      </c>
      <c r="M166" s="15">
        <f t="shared" si="14"/>
        <v>1.5999999999999943</v>
      </c>
      <c r="N166" s="12" t="s">
        <v>19</v>
      </c>
      <c r="O166" s="12"/>
    </row>
    <row r="167" spans="1:15" ht="18" customHeight="1" x14ac:dyDescent="0.25">
      <c r="A167" s="12">
        <v>342</v>
      </c>
      <c r="B167" s="12" t="s">
        <v>11</v>
      </c>
      <c r="C167" s="12" t="s">
        <v>12</v>
      </c>
      <c r="D167" s="12">
        <v>20</v>
      </c>
      <c r="E167" s="12" t="s">
        <v>13</v>
      </c>
      <c r="F167" s="12">
        <v>5</v>
      </c>
      <c r="G167" s="13">
        <v>1.22</v>
      </c>
      <c r="H167" s="13">
        <v>1.22</v>
      </c>
      <c r="I167" s="13">
        <v>181.3</v>
      </c>
      <c r="J167" s="13">
        <v>182.52</v>
      </c>
      <c r="K167" s="13">
        <v>204.57</v>
      </c>
      <c r="L167" s="13">
        <v>205.79</v>
      </c>
      <c r="M167" s="14">
        <f t="shared" si="14"/>
        <v>0</v>
      </c>
      <c r="N167" s="12" t="s">
        <v>19</v>
      </c>
      <c r="O167" s="12"/>
    </row>
    <row r="168" spans="1:15" ht="18" customHeight="1" x14ac:dyDescent="0.25">
      <c r="A168" s="12">
        <v>342</v>
      </c>
      <c r="B168" s="12" t="s">
        <v>11</v>
      </c>
      <c r="C168" s="12" t="s">
        <v>14</v>
      </c>
      <c r="D168" s="12">
        <v>23</v>
      </c>
      <c r="E168" s="12" t="s">
        <v>17</v>
      </c>
      <c r="F168" s="12">
        <v>6</v>
      </c>
      <c r="G168" s="13">
        <v>0.54</v>
      </c>
      <c r="H168" s="13">
        <v>0.54</v>
      </c>
      <c r="I168" s="13">
        <v>194.41</v>
      </c>
      <c r="J168" s="13">
        <v>194.95</v>
      </c>
      <c r="K168" s="13">
        <f>I168+12.87</f>
        <v>207.28</v>
      </c>
      <c r="L168" s="13">
        <f>J168+12.87</f>
        <v>207.82</v>
      </c>
      <c r="M168" s="15">
        <f t="shared" si="14"/>
        <v>1.4900000000000091</v>
      </c>
      <c r="N168" s="12" t="s">
        <v>19</v>
      </c>
      <c r="O168" s="12"/>
    </row>
    <row r="169" spans="1:15" ht="18" customHeight="1" x14ac:dyDescent="0.25">
      <c r="A169" s="12">
        <v>342</v>
      </c>
      <c r="B169" s="12" t="s">
        <v>11</v>
      </c>
      <c r="C169" s="12" t="s">
        <v>14</v>
      </c>
      <c r="D169" s="12">
        <v>23</v>
      </c>
      <c r="E169" s="12" t="s">
        <v>17</v>
      </c>
      <c r="F169" s="12" t="s">
        <v>16</v>
      </c>
      <c r="G169" s="13">
        <v>0.5</v>
      </c>
      <c r="H169" s="13">
        <v>0.5</v>
      </c>
      <c r="I169" s="13">
        <v>194.95</v>
      </c>
      <c r="J169" s="13">
        <v>195.45</v>
      </c>
      <c r="K169" s="13">
        <f>I169+12.87</f>
        <v>207.82</v>
      </c>
      <c r="L169" s="13">
        <f>J169+12.87</f>
        <v>208.32</v>
      </c>
      <c r="M169" s="14">
        <f t="shared" si="14"/>
        <v>0</v>
      </c>
      <c r="N169" s="12" t="s">
        <v>19</v>
      </c>
      <c r="O169" s="12"/>
    </row>
    <row r="170" spans="1:15" ht="18" customHeight="1" x14ac:dyDescent="0.25">
      <c r="A170" s="12">
        <v>342</v>
      </c>
      <c r="B170" s="12" t="s">
        <v>11</v>
      </c>
      <c r="C170" s="12" t="s">
        <v>14</v>
      </c>
      <c r="D170" s="12">
        <v>24</v>
      </c>
      <c r="E170" s="12" t="s">
        <v>17</v>
      </c>
      <c r="F170" s="12">
        <v>1</v>
      </c>
      <c r="G170" s="13">
        <v>1.5</v>
      </c>
      <c r="H170" s="13">
        <v>1.5</v>
      </c>
      <c r="I170" s="13">
        <v>192.6</v>
      </c>
      <c r="J170" s="13">
        <v>194.1</v>
      </c>
      <c r="K170" s="13">
        <f t="shared" ref="K170:L172" si="16">I170+14.82</f>
        <v>207.42</v>
      </c>
      <c r="L170" s="13">
        <f t="shared" si="16"/>
        <v>208.92</v>
      </c>
      <c r="M170" s="14">
        <f t="shared" si="14"/>
        <v>-0.90000000000000568</v>
      </c>
      <c r="N170" s="12" t="s">
        <v>19</v>
      </c>
      <c r="O170" s="12"/>
    </row>
    <row r="171" spans="1:15" ht="18" customHeight="1" x14ac:dyDescent="0.25">
      <c r="A171" s="12">
        <v>342</v>
      </c>
      <c r="B171" s="12" t="s">
        <v>11</v>
      </c>
      <c r="C171" s="12" t="s">
        <v>14</v>
      </c>
      <c r="D171" s="12">
        <v>24</v>
      </c>
      <c r="E171" s="12" t="s">
        <v>17</v>
      </c>
      <c r="F171" s="12">
        <v>2</v>
      </c>
      <c r="G171" s="13">
        <v>1.5</v>
      </c>
      <c r="H171" s="13">
        <v>1.5</v>
      </c>
      <c r="I171" s="13">
        <v>194.1</v>
      </c>
      <c r="J171" s="13">
        <v>195.6</v>
      </c>
      <c r="K171" s="13">
        <f t="shared" si="16"/>
        <v>208.92</v>
      </c>
      <c r="L171" s="13">
        <f t="shared" si="16"/>
        <v>210.42</v>
      </c>
      <c r="M171" s="14">
        <f t="shared" si="14"/>
        <v>0</v>
      </c>
      <c r="N171" s="12" t="s">
        <v>19</v>
      </c>
      <c r="O171" s="12"/>
    </row>
    <row r="172" spans="1:15" ht="18" customHeight="1" x14ac:dyDescent="0.25">
      <c r="A172" s="12">
        <v>342</v>
      </c>
      <c r="B172" s="12" t="s">
        <v>11</v>
      </c>
      <c r="C172" s="12" t="s">
        <v>14</v>
      </c>
      <c r="D172" s="12">
        <v>24</v>
      </c>
      <c r="E172" s="12" t="s">
        <v>17</v>
      </c>
      <c r="F172" s="12">
        <v>3</v>
      </c>
      <c r="G172" s="13">
        <v>1.5</v>
      </c>
      <c r="H172" s="13">
        <v>1.5</v>
      </c>
      <c r="I172" s="13">
        <v>195.6</v>
      </c>
      <c r="J172" s="13">
        <v>197.1</v>
      </c>
      <c r="K172" s="13">
        <f t="shared" si="16"/>
        <v>210.42</v>
      </c>
      <c r="L172" s="13">
        <f t="shared" si="16"/>
        <v>211.92</v>
      </c>
      <c r="M172" s="14">
        <f t="shared" si="14"/>
        <v>0</v>
      </c>
      <c r="N172" s="12" t="s">
        <v>19</v>
      </c>
      <c r="O172" s="12"/>
    </row>
    <row r="173" spans="1:15" ht="18" customHeight="1" x14ac:dyDescent="0.25">
      <c r="A173" s="12">
        <v>342</v>
      </c>
      <c r="B173" s="12" t="s">
        <v>11</v>
      </c>
      <c r="C173" s="12" t="s">
        <v>12</v>
      </c>
      <c r="D173" s="12">
        <v>21</v>
      </c>
      <c r="E173" s="12" t="s">
        <v>17</v>
      </c>
      <c r="F173" s="12">
        <v>6</v>
      </c>
      <c r="G173" s="13">
        <v>1.4</v>
      </c>
      <c r="H173" s="13">
        <v>1.4</v>
      </c>
      <c r="I173" s="13">
        <v>190.4</v>
      </c>
      <c r="J173" s="13">
        <v>191.8</v>
      </c>
      <c r="K173" s="13">
        <v>213.62</v>
      </c>
      <c r="L173" s="13">
        <v>215.02</v>
      </c>
      <c r="M173" s="15">
        <f t="shared" si="14"/>
        <v>1.7000000000000171</v>
      </c>
      <c r="N173" s="12" t="s">
        <v>19</v>
      </c>
      <c r="O173" s="12"/>
    </row>
    <row r="174" spans="1:15" ht="18" customHeight="1" x14ac:dyDescent="0.25">
      <c r="A174" s="12">
        <v>342</v>
      </c>
      <c r="B174" s="12" t="s">
        <v>11</v>
      </c>
      <c r="C174" s="12" t="s">
        <v>12</v>
      </c>
      <c r="D174" s="12">
        <v>21</v>
      </c>
      <c r="E174" s="12" t="s">
        <v>17</v>
      </c>
      <c r="F174" s="12">
        <v>7</v>
      </c>
      <c r="G174" s="13">
        <v>0.57000000000000006</v>
      </c>
      <c r="H174" s="13">
        <v>0.57000000000000006</v>
      </c>
      <c r="I174" s="13">
        <v>191.8</v>
      </c>
      <c r="J174" s="13">
        <v>192.37</v>
      </c>
      <c r="K174" s="13">
        <v>215.02</v>
      </c>
      <c r="L174" s="13">
        <v>215.59</v>
      </c>
      <c r="M174" s="14">
        <f t="shared" si="14"/>
        <v>0</v>
      </c>
      <c r="N174" s="12" t="s">
        <v>19</v>
      </c>
      <c r="O174" s="12"/>
    </row>
    <row r="175" spans="1:15" ht="18" customHeight="1" x14ac:dyDescent="0.25">
      <c r="A175" s="12">
        <v>342</v>
      </c>
      <c r="B175" s="12" t="s">
        <v>11</v>
      </c>
      <c r="C175" s="12" t="s">
        <v>12</v>
      </c>
      <c r="D175" s="12">
        <v>21</v>
      </c>
      <c r="E175" s="12" t="s">
        <v>17</v>
      </c>
      <c r="F175" s="12" t="s">
        <v>16</v>
      </c>
      <c r="G175" s="13">
        <v>0.38</v>
      </c>
      <c r="H175" s="13">
        <v>0.38</v>
      </c>
      <c r="I175" s="13">
        <v>192.37</v>
      </c>
      <c r="J175" s="13">
        <v>192.75</v>
      </c>
      <c r="K175" s="13">
        <v>215.59</v>
      </c>
      <c r="L175" s="13">
        <v>215.97</v>
      </c>
      <c r="M175" s="14">
        <f t="shared" si="14"/>
        <v>0</v>
      </c>
      <c r="N175" s="12" t="s">
        <v>19</v>
      </c>
      <c r="O175" s="12"/>
    </row>
    <row r="176" spans="1:15" ht="18" customHeight="1" x14ac:dyDescent="0.25">
      <c r="A176" s="12">
        <v>342</v>
      </c>
      <c r="B176" s="12" t="s">
        <v>11</v>
      </c>
      <c r="C176" s="12" t="s">
        <v>12</v>
      </c>
      <c r="D176" s="12">
        <v>22</v>
      </c>
      <c r="E176" s="12" t="s">
        <v>17</v>
      </c>
      <c r="F176" s="12">
        <v>4</v>
      </c>
      <c r="G176" s="13">
        <v>1.5</v>
      </c>
      <c r="H176" s="13">
        <v>1.5</v>
      </c>
      <c r="I176" s="13">
        <v>193.3</v>
      </c>
      <c r="J176" s="13">
        <v>194.8</v>
      </c>
      <c r="K176" s="13">
        <v>220.05</v>
      </c>
      <c r="L176" s="13">
        <v>221.55</v>
      </c>
      <c r="M176" s="15">
        <f t="shared" si="14"/>
        <v>4.0800000000000125</v>
      </c>
      <c r="N176" s="12" t="s">
        <v>19</v>
      </c>
      <c r="O176" s="12"/>
    </row>
    <row r="177" spans="1:15" ht="18" customHeight="1" x14ac:dyDescent="0.25">
      <c r="A177" s="12">
        <v>342</v>
      </c>
      <c r="B177" s="12" t="s">
        <v>11</v>
      </c>
      <c r="C177" s="12" t="s">
        <v>12</v>
      </c>
      <c r="D177" s="12">
        <v>22</v>
      </c>
      <c r="E177" s="12" t="s">
        <v>17</v>
      </c>
      <c r="F177" s="12">
        <v>5</v>
      </c>
      <c r="G177" s="13">
        <v>1.52</v>
      </c>
      <c r="H177" s="13">
        <v>1.52</v>
      </c>
      <c r="I177" s="13">
        <v>194.8</v>
      </c>
      <c r="J177" s="13">
        <v>196.32</v>
      </c>
      <c r="K177" s="13">
        <v>221.55</v>
      </c>
      <c r="L177" s="13">
        <v>223.07</v>
      </c>
      <c r="M177" s="14">
        <f t="shared" si="14"/>
        <v>0</v>
      </c>
      <c r="N177" s="12" t="s">
        <v>19</v>
      </c>
      <c r="O177" s="12"/>
    </row>
    <row r="178" spans="1:15" ht="18" customHeight="1" x14ac:dyDescent="0.25">
      <c r="A178" s="12">
        <v>342</v>
      </c>
      <c r="B178" s="12" t="s">
        <v>11</v>
      </c>
      <c r="C178" s="12" t="s">
        <v>12</v>
      </c>
      <c r="D178" s="12">
        <v>22</v>
      </c>
      <c r="E178" s="12" t="s">
        <v>17</v>
      </c>
      <c r="F178" s="12">
        <v>6</v>
      </c>
      <c r="G178" s="13">
        <v>1.5</v>
      </c>
      <c r="H178" s="13">
        <v>1.5</v>
      </c>
      <c r="I178" s="13">
        <v>196.32</v>
      </c>
      <c r="J178" s="13">
        <v>197.82</v>
      </c>
      <c r="K178" s="13">
        <v>223.07</v>
      </c>
      <c r="L178" s="13">
        <v>224.57</v>
      </c>
      <c r="M178" s="14">
        <f t="shared" si="14"/>
        <v>0</v>
      </c>
      <c r="N178" s="12" t="s">
        <v>19</v>
      </c>
      <c r="O178" s="12"/>
    </row>
    <row r="179" spans="1:15" ht="18" customHeight="1" x14ac:dyDescent="0.25">
      <c r="A179" s="12">
        <v>342</v>
      </c>
      <c r="B179" s="12" t="s">
        <v>11</v>
      </c>
      <c r="C179" s="12" t="s">
        <v>12</v>
      </c>
      <c r="D179" s="12">
        <v>22</v>
      </c>
      <c r="E179" s="12" t="s">
        <v>17</v>
      </c>
      <c r="F179" s="12">
        <v>7</v>
      </c>
      <c r="G179" s="13">
        <v>0.64</v>
      </c>
      <c r="H179" s="13">
        <v>0.64</v>
      </c>
      <c r="I179" s="13">
        <v>197.82</v>
      </c>
      <c r="J179" s="13">
        <v>198.46</v>
      </c>
      <c r="K179" s="13">
        <v>224.57</v>
      </c>
      <c r="L179" s="13">
        <v>225.21</v>
      </c>
      <c r="M179" s="14">
        <f t="shared" si="14"/>
        <v>0</v>
      </c>
      <c r="N179" s="12" t="s">
        <v>19</v>
      </c>
      <c r="O179" s="12"/>
    </row>
    <row r="180" spans="1:15" ht="18" customHeight="1" x14ac:dyDescent="0.25">
      <c r="A180" s="12">
        <v>342</v>
      </c>
      <c r="B180" s="12" t="s">
        <v>11</v>
      </c>
      <c r="C180" s="12" t="s">
        <v>12</v>
      </c>
      <c r="D180" s="12">
        <v>22</v>
      </c>
      <c r="E180" s="12" t="s">
        <v>17</v>
      </c>
      <c r="F180" s="12" t="s">
        <v>16</v>
      </c>
      <c r="G180" s="13">
        <v>0.35</v>
      </c>
      <c r="H180" s="13">
        <v>0.35</v>
      </c>
      <c r="I180" s="13">
        <v>198.46</v>
      </c>
      <c r="J180" s="13">
        <v>198.81</v>
      </c>
      <c r="K180" s="13">
        <v>225.21</v>
      </c>
      <c r="L180" s="13">
        <v>225.56</v>
      </c>
      <c r="M180" s="14">
        <f t="shared" si="14"/>
        <v>0</v>
      </c>
      <c r="N180" s="12" t="s">
        <v>19</v>
      </c>
      <c r="O180" s="12"/>
    </row>
    <row r="181" spans="1:15" ht="18" customHeight="1" x14ac:dyDescent="0.25">
      <c r="A181" s="12">
        <v>342</v>
      </c>
      <c r="B181" s="12" t="s">
        <v>11</v>
      </c>
      <c r="C181" s="12" t="s">
        <v>12</v>
      </c>
      <c r="D181" s="12">
        <v>23</v>
      </c>
      <c r="E181" s="12" t="s">
        <v>17</v>
      </c>
      <c r="F181" s="12">
        <v>2</v>
      </c>
      <c r="G181" s="13">
        <v>1.5</v>
      </c>
      <c r="H181" s="13">
        <v>1.5</v>
      </c>
      <c r="I181" s="13">
        <v>200</v>
      </c>
      <c r="J181" s="13">
        <v>201.5</v>
      </c>
      <c r="K181" s="13">
        <f t="shared" ref="K181:L186" si="17">I181+26.55</f>
        <v>226.55</v>
      </c>
      <c r="L181" s="13">
        <f t="shared" si="17"/>
        <v>228.05</v>
      </c>
      <c r="M181" s="15">
        <f t="shared" si="14"/>
        <v>0.99000000000000909</v>
      </c>
      <c r="N181" s="12" t="s">
        <v>18</v>
      </c>
      <c r="O181" s="12"/>
    </row>
    <row r="182" spans="1:15" ht="18" customHeight="1" x14ac:dyDescent="0.25">
      <c r="A182" s="12">
        <v>342</v>
      </c>
      <c r="B182" s="12" t="s">
        <v>11</v>
      </c>
      <c r="C182" s="12" t="s">
        <v>12</v>
      </c>
      <c r="D182" s="12">
        <v>23</v>
      </c>
      <c r="E182" s="12" t="s">
        <v>17</v>
      </c>
      <c r="F182" s="12">
        <v>3</v>
      </c>
      <c r="G182" s="13">
        <v>1.5</v>
      </c>
      <c r="H182" s="13">
        <v>1.5</v>
      </c>
      <c r="I182" s="13">
        <v>201.5</v>
      </c>
      <c r="J182" s="13">
        <v>203</v>
      </c>
      <c r="K182" s="13">
        <f t="shared" si="17"/>
        <v>228.05</v>
      </c>
      <c r="L182" s="13">
        <f t="shared" si="17"/>
        <v>229.55</v>
      </c>
      <c r="M182" s="14">
        <f t="shared" si="14"/>
        <v>0</v>
      </c>
      <c r="N182" s="12" t="s">
        <v>18</v>
      </c>
      <c r="O182" s="12"/>
    </row>
    <row r="183" spans="1:15" ht="18" customHeight="1" x14ac:dyDescent="0.25">
      <c r="A183" s="12">
        <v>342</v>
      </c>
      <c r="B183" s="12" t="s">
        <v>11</v>
      </c>
      <c r="C183" s="12" t="s">
        <v>12</v>
      </c>
      <c r="D183" s="12">
        <v>23</v>
      </c>
      <c r="E183" s="12" t="s">
        <v>17</v>
      </c>
      <c r="F183" s="12">
        <v>4</v>
      </c>
      <c r="G183" s="13">
        <v>1.5</v>
      </c>
      <c r="H183" s="13">
        <v>1.5</v>
      </c>
      <c r="I183" s="13">
        <v>203</v>
      </c>
      <c r="J183" s="13">
        <v>204.5</v>
      </c>
      <c r="K183" s="13">
        <f t="shared" si="17"/>
        <v>229.55</v>
      </c>
      <c r="L183" s="13">
        <f t="shared" si="17"/>
        <v>231.05</v>
      </c>
      <c r="M183" s="14">
        <f t="shared" si="14"/>
        <v>0</v>
      </c>
      <c r="N183" s="12" t="s">
        <v>18</v>
      </c>
      <c r="O183" s="12"/>
    </row>
    <row r="184" spans="1:15" ht="18" customHeight="1" x14ac:dyDescent="0.25">
      <c r="A184" s="12">
        <v>342</v>
      </c>
      <c r="B184" s="12" t="s">
        <v>11</v>
      </c>
      <c r="C184" s="12" t="s">
        <v>12</v>
      </c>
      <c r="D184" s="12">
        <v>23</v>
      </c>
      <c r="E184" s="12" t="s">
        <v>17</v>
      </c>
      <c r="F184" s="12">
        <v>5</v>
      </c>
      <c r="G184" s="13">
        <v>1.5</v>
      </c>
      <c r="H184" s="13">
        <v>1.5</v>
      </c>
      <c r="I184" s="13">
        <v>204.5</v>
      </c>
      <c r="J184" s="13">
        <v>206</v>
      </c>
      <c r="K184" s="13">
        <f t="shared" si="17"/>
        <v>231.05</v>
      </c>
      <c r="L184" s="13">
        <f t="shared" si="17"/>
        <v>232.55</v>
      </c>
      <c r="M184" s="14">
        <f t="shared" si="14"/>
        <v>0</v>
      </c>
      <c r="N184" s="12" t="s">
        <v>18</v>
      </c>
      <c r="O184" s="12"/>
    </row>
    <row r="185" spans="1:15" ht="18" customHeight="1" x14ac:dyDescent="0.25">
      <c r="A185" s="12">
        <v>342</v>
      </c>
      <c r="B185" s="12" t="s">
        <v>11</v>
      </c>
      <c r="C185" s="12" t="s">
        <v>12</v>
      </c>
      <c r="D185" s="12">
        <v>23</v>
      </c>
      <c r="E185" s="12" t="s">
        <v>17</v>
      </c>
      <c r="F185" s="12">
        <v>6</v>
      </c>
      <c r="G185" s="13">
        <v>1.41</v>
      </c>
      <c r="H185" s="13">
        <v>1.41</v>
      </c>
      <c r="I185" s="13">
        <v>206</v>
      </c>
      <c r="J185" s="13">
        <v>207.41</v>
      </c>
      <c r="K185" s="13">
        <f t="shared" si="17"/>
        <v>232.55</v>
      </c>
      <c r="L185" s="13">
        <f t="shared" si="17"/>
        <v>233.96</v>
      </c>
      <c r="M185" s="14">
        <f t="shared" si="14"/>
        <v>0</v>
      </c>
      <c r="N185" s="12" t="s">
        <v>18</v>
      </c>
      <c r="O185" s="12"/>
    </row>
    <row r="186" spans="1:15" ht="18" customHeight="1" x14ac:dyDescent="0.25">
      <c r="A186" s="12">
        <v>342</v>
      </c>
      <c r="B186" s="12" t="s">
        <v>11</v>
      </c>
      <c r="C186" s="12" t="s">
        <v>12</v>
      </c>
      <c r="D186" s="12">
        <v>23</v>
      </c>
      <c r="E186" s="12" t="s">
        <v>17</v>
      </c>
      <c r="F186" s="12" t="s">
        <v>16</v>
      </c>
      <c r="G186" s="13">
        <v>0.41</v>
      </c>
      <c r="H186" s="13">
        <v>0.41</v>
      </c>
      <c r="I186" s="13">
        <v>207.41</v>
      </c>
      <c r="J186" s="13">
        <v>207.82</v>
      </c>
      <c r="K186" s="13">
        <f t="shared" si="17"/>
        <v>233.96</v>
      </c>
      <c r="L186" s="13">
        <f t="shared" si="17"/>
        <v>234.37</v>
      </c>
      <c r="M186" s="14">
        <f t="shared" si="14"/>
        <v>0</v>
      </c>
      <c r="N186" s="12" t="s">
        <v>18</v>
      </c>
      <c r="O186" s="12"/>
    </row>
    <row r="187" spans="1:15" ht="18" customHeight="1" x14ac:dyDescent="0.25">
      <c r="A187" s="12">
        <v>342</v>
      </c>
      <c r="B187" s="12" t="s">
        <v>11</v>
      </c>
      <c r="C187" s="12" t="s">
        <v>12</v>
      </c>
      <c r="D187" s="12">
        <v>24</v>
      </c>
      <c r="E187" s="12" t="s">
        <v>17</v>
      </c>
      <c r="F187" s="12">
        <v>1</v>
      </c>
      <c r="G187" s="13">
        <v>1.5</v>
      </c>
      <c r="H187" s="13">
        <v>1.5</v>
      </c>
      <c r="I187" s="13">
        <v>208.1</v>
      </c>
      <c r="J187" s="13">
        <v>209.6</v>
      </c>
      <c r="K187" s="13">
        <f t="shared" ref="K187:L192" si="18">I187+26.75</f>
        <v>234.85</v>
      </c>
      <c r="L187" s="13">
        <f t="shared" si="18"/>
        <v>236.35</v>
      </c>
      <c r="M187" s="15">
        <f t="shared" si="14"/>
        <v>0.47999999999998977</v>
      </c>
      <c r="N187" s="12" t="s">
        <v>18</v>
      </c>
      <c r="O187" s="12"/>
    </row>
    <row r="188" spans="1:15" ht="18" customHeight="1" x14ac:dyDescent="0.25">
      <c r="A188" s="12">
        <v>342</v>
      </c>
      <c r="B188" s="12" t="s">
        <v>11</v>
      </c>
      <c r="C188" s="12" t="s">
        <v>12</v>
      </c>
      <c r="D188" s="12">
        <v>24</v>
      </c>
      <c r="E188" s="12" t="s">
        <v>17</v>
      </c>
      <c r="F188" s="12">
        <v>2</v>
      </c>
      <c r="G188" s="13">
        <v>1.5</v>
      </c>
      <c r="H188" s="13">
        <v>1.5</v>
      </c>
      <c r="I188" s="13">
        <v>209.6</v>
      </c>
      <c r="J188" s="13">
        <v>211.1</v>
      </c>
      <c r="K188" s="13">
        <f t="shared" si="18"/>
        <v>236.35</v>
      </c>
      <c r="L188" s="13">
        <f t="shared" si="18"/>
        <v>237.85</v>
      </c>
      <c r="M188" s="14">
        <f t="shared" si="14"/>
        <v>0</v>
      </c>
      <c r="N188" s="12" t="s">
        <v>18</v>
      </c>
      <c r="O188" s="12"/>
    </row>
    <row r="189" spans="1:15" ht="18" customHeight="1" x14ac:dyDescent="0.25">
      <c r="A189" s="12">
        <v>342</v>
      </c>
      <c r="B189" s="12" t="s">
        <v>11</v>
      </c>
      <c r="C189" s="12" t="s">
        <v>12</v>
      </c>
      <c r="D189" s="12">
        <v>24</v>
      </c>
      <c r="E189" s="12" t="s">
        <v>17</v>
      </c>
      <c r="F189" s="12">
        <v>3</v>
      </c>
      <c r="G189" s="13">
        <v>1.5</v>
      </c>
      <c r="H189" s="13">
        <v>1.5</v>
      </c>
      <c r="I189" s="13">
        <v>211.1</v>
      </c>
      <c r="J189" s="13">
        <v>212.6</v>
      </c>
      <c r="K189" s="13">
        <f t="shared" si="18"/>
        <v>237.85</v>
      </c>
      <c r="L189" s="13">
        <f t="shared" si="18"/>
        <v>239.35</v>
      </c>
      <c r="M189" s="14">
        <f t="shared" si="14"/>
        <v>0</v>
      </c>
      <c r="N189" s="12" t="s">
        <v>18</v>
      </c>
      <c r="O189" s="12"/>
    </row>
    <row r="190" spans="1:15" ht="18" customHeight="1" x14ac:dyDescent="0.25">
      <c r="A190" s="12">
        <v>342</v>
      </c>
      <c r="B190" s="12" t="s">
        <v>11</v>
      </c>
      <c r="C190" s="12" t="s">
        <v>12</v>
      </c>
      <c r="D190" s="12">
        <v>24</v>
      </c>
      <c r="E190" s="12" t="s">
        <v>17</v>
      </c>
      <c r="F190" s="12">
        <v>4</v>
      </c>
      <c r="G190" s="13">
        <v>1.5</v>
      </c>
      <c r="H190" s="13">
        <v>1.5</v>
      </c>
      <c r="I190" s="13">
        <v>212.6</v>
      </c>
      <c r="J190" s="13">
        <v>214.1</v>
      </c>
      <c r="K190" s="13">
        <f t="shared" si="18"/>
        <v>239.35</v>
      </c>
      <c r="L190" s="13">
        <f t="shared" si="18"/>
        <v>240.85</v>
      </c>
      <c r="M190" s="14">
        <f t="shared" si="14"/>
        <v>0</v>
      </c>
      <c r="N190" s="12" t="s">
        <v>18</v>
      </c>
      <c r="O190" s="12"/>
    </row>
    <row r="191" spans="1:15" ht="18" customHeight="1" x14ac:dyDescent="0.25">
      <c r="A191" s="12">
        <v>342</v>
      </c>
      <c r="B191" s="12" t="s">
        <v>11</v>
      </c>
      <c r="C191" s="12" t="s">
        <v>12</v>
      </c>
      <c r="D191" s="12">
        <v>24</v>
      </c>
      <c r="E191" s="12" t="s">
        <v>17</v>
      </c>
      <c r="F191" s="12">
        <v>5</v>
      </c>
      <c r="G191" s="13">
        <v>1.3</v>
      </c>
      <c r="H191" s="13">
        <v>1.3</v>
      </c>
      <c r="I191" s="13">
        <v>214.1</v>
      </c>
      <c r="J191" s="13">
        <v>215.4</v>
      </c>
      <c r="K191" s="13">
        <f t="shared" si="18"/>
        <v>240.85</v>
      </c>
      <c r="L191" s="13">
        <f t="shared" si="18"/>
        <v>242.15</v>
      </c>
      <c r="M191" s="14">
        <f t="shared" si="14"/>
        <v>0</v>
      </c>
      <c r="N191" s="12" t="s">
        <v>18</v>
      </c>
      <c r="O191" s="12"/>
    </row>
    <row r="192" spans="1:15" ht="18" customHeight="1" x14ac:dyDescent="0.25">
      <c r="A192" s="12">
        <v>342</v>
      </c>
      <c r="B192" s="12" t="s">
        <v>11</v>
      </c>
      <c r="C192" s="12" t="s">
        <v>12</v>
      </c>
      <c r="D192" s="12">
        <v>24</v>
      </c>
      <c r="E192" s="12" t="s">
        <v>17</v>
      </c>
      <c r="F192" s="12" t="s">
        <v>16</v>
      </c>
      <c r="G192" s="13">
        <v>0.54</v>
      </c>
      <c r="H192" s="13">
        <v>0.54</v>
      </c>
      <c r="I192" s="13">
        <v>215.4</v>
      </c>
      <c r="J192" s="13">
        <v>215.94</v>
      </c>
      <c r="K192" s="13">
        <f t="shared" si="18"/>
        <v>242.15</v>
      </c>
      <c r="L192" s="13">
        <f t="shared" si="18"/>
        <v>242.69</v>
      </c>
      <c r="M192" s="14">
        <f t="shared" si="14"/>
        <v>0</v>
      </c>
      <c r="N192" s="12" t="s">
        <v>18</v>
      </c>
      <c r="O192" s="12"/>
    </row>
    <row r="193" spans="1:15" ht="18" customHeight="1" x14ac:dyDescent="0.25">
      <c r="A193" s="12">
        <v>342</v>
      </c>
      <c r="B193" s="12" t="s">
        <v>11</v>
      </c>
      <c r="C193" s="12" t="s">
        <v>12</v>
      </c>
      <c r="D193" s="12">
        <v>25</v>
      </c>
      <c r="E193" s="12" t="s">
        <v>17</v>
      </c>
      <c r="F193" s="12">
        <v>1</v>
      </c>
      <c r="G193" s="13">
        <v>1.5</v>
      </c>
      <c r="H193" s="13">
        <v>1.5</v>
      </c>
      <c r="I193" s="13">
        <v>217.7</v>
      </c>
      <c r="J193" s="13">
        <v>219.2</v>
      </c>
      <c r="K193" s="13">
        <f t="shared" ref="K193:L200" si="19">I193+26.95</f>
        <v>244.64999999999998</v>
      </c>
      <c r="L193" s="13">
        <f t="shared" si="19"/>
        <v>246.14999999999998</v>
      </c>
      <c r="M193" s="15">
        <f t="shared" si="14"/>
        <v>1.9599999999999795</v>
      </c>
      <c r="N193" s="12" t="s">
        <v>18</v>
      </c>
      <c r="O193" s="12"/>
    </row>
    <row r="194" spans="1:15" ht="18" customHeight="1" x14ac:dyDescent="0.25">
      <c r="A194" s="12">
        <v>342</v>
      </c>
      <c r="B194" s="12" t="s">
        <v>11</v>
      </c>
      <c r="C194" s="12" t="s">
        <v>12</v>
      </c>
      <c r="D194" s="12">
        <v>25</v>
      </c>
      <c r="E194" s="12" t="s">
        <v>17</v>
      </c>
      <c r="F194" s="12">
        <v>2</v>
      </c>
      <c r="G194" s="13">
        <v>1.5</v>
      </c>
      <c r="H194" s="13">
        <v>1.5</v>
      </c>
      <c r="I194" s="13">
        <v>219.2</v>
      </c>
      <c r="J194" s="13">
        <v>220.7</v>
      </c>
      <c r="K194" s="13">
        <f t="shared" si="19"/>
        <v>246.14999999999998</v>
      </c>
      <c r="L194" s="13">
        <f t="shared" si="19"/>
        <v>247.64999999999998</v>
      </c>
      <c r="M194" s="14">
        <f t="shared" si="14"/>
        <v>0</v>
      </c>
      <c r="N194" s="12" t="s">
        <v>18</v>
      </c>
      <c r="O194" s="12"/>
    </row>
    <row r="195" spans="1:15" ht="18" customHeight="1" x14ac:dyDescent="0.25">
      <c r="A195" s="12">
        <v>342</v>
      </c>
      <c r="B195" s="12" t="s">
        <v>11</v>
      </c>
      <c r="C195" s="12" t="s">
        <v>12</v>
      </c>
      <c r="D195" s="12">
        <v>25</v>
      </c>
      <c r="E195" s="12" t="s">
        <v>17</v>
      </c>
      <c r="F195" s="12">
        <v>3</v>
      </c>
      <c r="G195" s="13">
        <v>1.5</v>
      </c>
      <c r="H195" s="13">
        <v>1.5</v>
      </c>
      <c r="I195" s="13">
        <v>220.7</v>
      </c>
      <c r="J195" s="13">
        <v>222.2</v>
      </c>
      <c r="K195" s="13">
        <f t="shared" si="19"/>
        <v>247.64999999999998</v>
      </c>
      <c r="L195" s="13">
        <f t="shared" si="19"/>
        <v>249.14999999999998</v>
      </c>
      <c r="M195" s="14">
        <f t="shared" si="14"/>
        <v>0</v>
      </c>
      <c r="N195" s="12" t="s">
        <v>18</v>
      </c>
      <c r="O195" s="12"/>
    </row>
    <row r="196" spans="1:15" ht="18" customHeight="1" x14ac:dyDescent="0.25">
      <c r="A196" s="12">
        <v>342</v>
      </c>
      <c r="B196" s="12" t="s">
        <v>11</v>
      </c>
      <c r="C196" s="12" t="s">
        <v>12</v>
      </c>
      <c r="D196" s="12">
        <v>25</v>
      </c>
      <c r="E196" s="12" t="s">
        <v>17</v>
      </c>
      <c r="F196" s="12">
        <v>4</v>
      </c>
      <c r="G196" s="13">
        <v>1.5</v>
      </c>
      <c r="H196" s="13">
        <v>1.5</v>
      </c>
      <c r="I196" s="13">
        <v>222.2</v>
      </c>
      <c r="J196" s="13">
        <v>223.7</v>
      </c>
      <c r="K196" s="13">
        <f t="shared" si="19"/>
        <v>249.14999999999998</v>
      </c>
      <c r="L196" s="13">
        <f t="shared" si="19"/>
        <v>250.64999999999998</v>
      </c>
      <c r="M196" s="14">
        <f t="shared" si="14"/>
        <v>0</v>
      </c>
      <c r="N196" s="12" t="s">
        <v>18</v>
      </c>
      <c r="O196" s="12"/>
    </row>
    <row r="197" spans="1:15" ht="18" customHeight="1" x14ac:dyDescent="0.25">
      <c r="A197" s="12">
        <v>342</v>
      </c>
      <c r="B197" s="12" t="s">
        <v>11</v>
      </c>
      <c r="C197" s="12" t="s">
        <v>12</v>
      </c>
      <c r="D197" s="12">
        <v>25</v>
      </c>
      <c r="E197" s="12" t="s">
        <v>17</v>
      </c>
      <c r="F197" s="12">
        <v>5</v>
      </c>
      <c r="G197" s="13">
        <v>1.5</v>
      </c>
      <c r="H197" s="13">
        <v>1.5</v>
      </c>
      <c r="I197" s="13">
        <v>223.7</v>
      </c>
      <c r="J197" s="13">
        <v>225.2</v>
      </c>
      <c r="K197" s="13">
        <f t="shared" si="19"/>
        <v>250.64999999999998</v>
      </c>
      <c r="L197" s="13">
        <f t="shared" si="19"/>
        <v>252.14999999999998</v>
      </c>
      <c r="M197" s="14">
        <f t="shared" ref="M197:M213" si="20">K197-L196</f>
        <v>0</v>
      </c>
      <c r="N197" s="12" t="s">
        <v>18</v>
      </c>
      <c r="O197" s="12"/>
    </row>
    <row r="198" spans="1:15" ht="18" customHeight="1" x14ac:dyDescent="0.25">
      <c r="A198" s="12">
        <v>342</v>
      </c>
      <c r="B198" s="12" t="s">
        <v>11</v>
      </c>
      <c r="C198" s="12" t="s">
        <v>12</v>
      </c>
      <c r="D198" s="12">
        <v>25</v>
      </c>
      <c r="E198" s="12" t="s">
        <v>17</v>
      </c>
      <c r="F198" s="12">
        <v>6</v>
      </c>
      <c r="G198" s="13">
        <v>1</v>
      </c>
      <c r="H198" s="13">
        <v>1</v>
      </c>
      <c r="I198" s="13">
        <v>225.2</v>
      </c>
      <c r="J198" s="13">
        <v>226.2</v>
      </c>
      <c r="K198" s="13">
        <f t="shared" si="19"/>
        <v>252.14999999999998</v>
      </c>
      <c r="L198" s="13">
        <f t="shared" si="19"/>
        <v>253.14999999999998</v>
      </c>
      <c r="M198" s="14">
        <f t="shared" si="20"/>
        <v>0</v>
      </c>
      <c r="N198" s="12" t="s">
        <v>18</v>
      </c>
      <c r="O198" s="12"/>
    </row>
    <row r="199" spans="1:15" ht="18" customHeight="1" x14ac:dyDescent="0.25">
      <c r="A199" s="12">
        <v>342</v>
      </c>
      <c r="B199" s="12" t="s">
        <v>11</v>
      </c>
      <c r="C199" s="12" t="s">
        <v>12</v>
      </c>
      <c r="D199" s="12">
        <v>25</v>
      </c>
      <c r="E199" s="12" t="s">
        <v>17</v>
      </c>
      <c r="F199" s="12">
        <v>7</v>
      </c>
      <c r="G199" s="13">
        <v>0.73</v>
      </c>
      <c r="H199" s="13">
        <v>0.73</v>
      </c>
      <c r="I199" s="13">
        <v>226.2</v>
      </c>
      <c r="J199" s="13">
        <v>226.93</v>
      </c>
      <c r="K199" s="13">
        <f t="shared" si="19"/>
        <v>253.14999999999998</v>
      </c>
      <c r="L199" s="13">
        <f t="shared" si="19"/>
        <v>253.88</v>
      </c>
      <c r="M199" s="14">
        <f t="shared" si="20"/>
        <v>0</v>
      </c>
      <c r="N199" s="12" t="s">
        <v>18</v>
      </c>
      <c r="O199" s="12"/>
    </row>
    <row r="200" spans="1:15" ht="18" customHeight="1" x14ac:dyDescent="0.25">
      <c r="A200" s="12">
        <v>342</v>
      </c>
      <c r="B200" s="12" t="s">
        <v>11</v>
      </c>
      <c r="C200" s="12" t="s">
        <v>12</v>
      </c>
      <c r="D200" s="12">
        <v>25</v>
      </c>
      <c r="E200" s="12" t="s">
        <v>17</v>
      </c>
      <c r="F200" s="12" t="s">
        <v>16</v>
      </c>
      <c r="G200" s="13">
        <v>0.41</v>
      </c>
      <c r="H200" s="13">
        <v>0.41</v>
      </c>
      <c r="I200" s="13">
        <v>226.93</v>
      </c>
      <c r="J200" s="13">
        <v>227.34</v>
      </c>
      <c r="K200" s="13">
        <f t="shared" si="19"/>
        <v>253.88</v>
      </c>
      <c r="L200" s="13">
        <f t="shared" si="19"/>
        <v>254.29</v>
      </c>
      <c r="M200" s="14">
        <f t="shared" si="20"/>
        <v>0</v>
      </c>
      <c r="N200" s="12" t="s">
        <v>18</v>
      </c>
      <c r="O200" s="12"/>
    </row>
    <row r="201" spans="1:15" ht="18" customHeight="1" x14ac:dyDescent="0.25">
      <c r="A201" s="12">
        <v>342</v>
      </c>
      <c r="B201" s="12" t="s">
        <v>11</v>
      </c>
      <c r="C201" s="12" t="s">
        <v>12</v>
      </c>
      <c r="D201" s="12">
        <v>26</v>
      </c>
      <c r="E201" s="12" t="s">
        <v>17</v>
      </c>
      <c r="F201" s="12">
        <v>1</v>
      </c>
      <c r="G201" s="13">
        <v>0.69</v>
      </c>
      <c r="H201" s="13">
        <v>0.69</v>
      </c>
      <c r="I201" s="13">
        <v>227.3</v>
      </c>
      <c r="J201" s="13">
        <v>227.99</v>
      </c>
      <c r="K201" s="13">
        <f t="shared" ref="K201:L205" si="21">I201+27.15</f>
        <v>254.45000000000002</v>
      </c>
      <c r="L201" s="13">
        <f t="shared" si="21"/>
        <v>255.14000000000001</v>
      </c>
      <c r="M201" s="15">
        <f t="shared" si="20"/>
        <v>0.16000000000002501</v>
      </c>
      <c r="N201" s="12" t="s">
        <v>18</v>
      </c>
      <c r="O201" s="12"/>
    </row>
    <row r="202" spans="1:15" ht="18" customHeight="1" x14ac:dyDescent="0.25">
      <c r="A202" s="12">
        <v>342</v>
      </c>
      <c r="B202" s="12" t="s">
        <v>11</v>
      </c>
      <c r="C202" s="12" t="s">
        <v>12</v>
      </c>
      <c r="D202" s="12">
        <v>26</v>
      </c>
      <c r="E202" s="12" t="s">
        <v>17</v>
      </c>
      <c r="F202" s="12">
        <v>2</v>
      </c>
      <c r="G202" s="13">
        <v>1.5</v>
      </c>
      <c r="H202" s="13">
        <v>1.5</v>
      </c>
      <c r="I202" s="13">
        <v>227.99</v>
      </c>
      <c r="J202" s="13">
        <v>229.49</v>
      </c>
      <c r="K202" s="13">
        <f t="shared" si="21"/>
        <v>255.14000000000001</v>
      </c>
      <c r="L202" s="13">
        <f t="shared" si="21"/>
        <v>256.64</v>
      </c>
      <c r="M202" s="14">
        <f t="shared" si="20"/>
        <v>0</v>
      </c>
      <c r="N202" s="12" t="s">
        <v>18</v>
      </c>
      <c r="O202" s="12"/>
    </row>
    <row r="203" spans="1:15" ht="18" customHeight="1" x14ac:dyDescent="0.25">
      <c r="A203" s="12">
        <v>342</v>
      </c>
      <c r="B203" s="12" t="s">
        <v>11</v>
      </c>
      <c r="C203" s="12" t="s">
        <v>12</v>
      </c>
      <c r="D203" s="12">
        <v>26</v>
      </c>
      <c r="E203" s="12" t="s">
        <v>17</v>
      </c>
      <c r="F203" s="12">
        <v>3</v>
      </c>
      <c r="G203" s="13">
        <v>1.5</v>
      </c>
      <c r="H203" s="13">
        <v>1.5</v>
      </c>
      <c r="I203" s="13">
        <v>229.49</v>
      </c>
      <c r="J203" s="13">
        <v>230.99</v>
      </c>
      <c r="K203" s="13">
        <f t="shared" si="21"/>
        <v>256.64</v>
      </c>
      <c r="L203" s="13">
        <f t="shared" si="21"/>
        <v>258.14</v>
      </c>
      <c r="M203" s="14">
        <f t="shared" si="20"/>
        <v>0</v>
      </c>
      <c r="N203" s="12" t="s">
        <v>18</v>
      </c>
      <c r="O203" s="12"/>
    </row>
    <row r="204" spans="1:15" ht="18" customHeight="1" x14ac:dyDescent="0.25">
      <c r="A204" s="12">
        <v>342</v>
      </c>
      <c r="B204" s="12" t="s">
        <v>11</v>
      </c>
      <c r="C204" s="12" t="s">
        <v>12</v>
      </c>
      <c r="D204" s="12">
        <v>26</v>
      </c>
      <c r="E204" s="12" t="s">
        <v>17</v>
      </c>
      <c r="F204" s="12">
        <v>4</v>
      </c>
      <c r="G204" s="13">
        <v>1.05</v>
      </c>
      <c r="H204" s="13">
        <v>1.05</v>
      </c>
      <c r="I204" s="13">
        <v>230.99</v>
      </c>
      <c r="J204" s="13">
        <v>232.04</v>
      </c>
      <c r="K204" s="13">
        <f t="shared" si="21"/>
        <v>258.14</v>
      </c>
      <c r="L204" s="13">
        <f t="shared" si="21"/>
        <v>259.19</v>
      </c>
      <c r="M204" s="14">
        <f t="shared" si="20"/>
        <v>0</v>
      </c>
      <c r="N204" s="12" t="s">
        <v>18</v>
      </c>
      <c r="O204" s="12"/>
    </row>
    <row r="205" spans="1:15" ht="18" customHeight="1" x14ac:dyDescent="0.25">
      <c r="A205" s="12">
        <v>342</v>
      </c>
      <c r="B205" s="12" t="s">
        <v>11</v>
      </c>
      <c r="C205" s="12" t="s">
        <v>12</v>
      </c>
      <c r="D205" s="12">
        <v>26</v>
      </c>
      <c r="E205" s="12" t="s">
        <v>17</v>
      </c>
      <c r="F205" s="12" t="s">
        <v>16</v>
      </c>
      <c r="G205" s="13">
        <v>0.38</v>
      </c>
      <c r="H205" s="13">
        <v>0.38</v>
      </c>
      <c r="I205" s="13">
        <v>232.04</v>
      </c>
      <c r="J205" s="13">
        <v>232.42</v>
      </c>
      <c r="K205" s="13">
        <f t="shared" si="21"/>
        <v>259.19</v>
      </c>
      <c r="L205" s="13">
        <f t="shared" si="21"/>
        <v>259.57</v>
      </c>
      <c r="M205" s="14">
        <f t="shared" si="20"/>
        <v>0</v>
      </c>
      <c r="N205" s="12" t="s">
        <v>18</v>
      </c>
      <c r="O205" s="12"/>
    </row>
    <row r="206" spans="1:15" ht="18" customHeight="1" x14ac:dyDescent="0.25">
      <c r="A206" s="12">
        <v>342</v>
      </c>
      <c r="B206" s="12" t="s">
        <v>11</v>
      </c>
      <c r="C206" s="12" t="s">
        <v>12</v>
      </c>
      <c r="D206" s="12">
        <v>27</v>
      </c>
      <c r="E206" s="12" t="s">
        <v>17</v>
      </c>
      <c r="F206" s="12">
        <v>1</v>
      </c>
      <c r="G206" s="13">
        <v>1.5</v>
      </c>
      <c r="H206" s="13">
        <v>1.5</v>
      </c>
      <c r="I206" s="13">
        <v>236.9</v>
      </c>
      <c r="J206" s="13">
        <v>238.4</v>
      </c>
      <c r="K206" s="13">
        <f t="shared" ref="K206:L213" si="22">I206+27.35</f>
        <v>264.25</v>
      </c>
      <c r="L206" s="13">
        <f t="shared" si="22"/>
        <v>265.75</v>
      </c>
      <c r="M206" s="15">
        <f t="shared" si="20"/>
        <v>4.6800000000000068</v>
      </c>
      <c r="N206" s="12" t="s">
        <v>18</v>
      </c>
      <c r="O206" s="12"/>
    </row>
    <row r="207" spans="1:15" ht="18" customHeight="1" x14ac:dyDescent="0.25">
      <c r="A207" s="12">
        <v>342</v>
      </c>
      <c r="B207" s="12" t="s">
        <v>11</v>
      </c>
      <c r="C207" s="12" t="s">
        <v>12</v>
      </c>
      <c r="D207" s="12">
        <v>27</v>
      </c>
      <c r="E207" s="12" t="s">
        <v>17</v>
      </c>
      <c r="F207" s="12">
        <v>2</v>
      </c>
      <c r="G207" s="13">
        <v>1.5</v>
      </c>
      <c r="H207" s="13">
        <v>1.5</v>
      </c>
      <c r="I207" s="13">
        <v>238.4</v>
      </c>
      <c r="J207" s="13">
        <v>239.9</v>
      </c>
      <c r="K207" s="13">
        <f t="shared" si="22"/>
        <v>265.75</v>
      </c>
      <c r="L207" s="13">
        <f t="shared" si="22"/>
        <v>267.25</v>
      </c>
      <c r="M207" s="14">
        <f t="shared" si="20"/>
        <v>0</v>
      </c>
      <c r="N207" s="12" t="s">
        <v>18</v>
      </c>
      <c r="O207" s="12"/>
    </row>
    <row r="208" spans="1:15" ht="18" customHeight="1" x14ac:dyDescent="0.25">
      <c r="A208" s="12">
        <v>342</v>
      </c>
      <c r="B208" s="12" t="s">
        <v>11</v>
      </c>
      <c r="C208" s="12" t="s">
        <v>12</v>
      </c>
      <c r="D208" s="12">
        <v>27</v>
      </c>
      <c r="E208" s="12" t="s">
        <v>17</v>
      </c>
      <c r="F208" s="12">
        <v>3</v>
      </c>
      <c r="G208" s="13">
        <v>1.5</v>
      </c>
      <c r="H208" s="13">
        <v>1.5</v>
      </c>
      <c r="I208" s="13">
        <v>239.9</v>
      </c>
      <c r="J208" s="13">
        <v>241.4</v>
      </c>
      <c r="K208" s="13">
        <f t="shared" si="22"/>
        <v>267.25</v>
      </c>
      <c r="L208" s="13">
        <f t="shared" si="22"/>
        <v>268.75</v>
      </c>
      <c r="M208" s="14">
        <f t="shared" si="20"/>
        <v>0</v>
      </c>
      <c r="N208" s="12" t="s">
        <v>18</v>
      </c>
      <c r="O208" s="12"/>
    </row>
    <row r="209" spans="1:15" ht="18" customHeight="1" x14ac:dyDescent="0.25">
      <c r="A209" s="12">
        <v>342</v>
      </c>
      <c r="B209" s="12" t="s">
        <v>11</v>
      </c>
      <c r="C209" s="12" t="s">
        <v>12</v>
      </c>
      <c r="D209" s="12">
        <v>27</v>
      </c>
      <c r="E209" s="12" t="s">
        <v>17</v>
      </c>
      <c r="F209" s="12">
        <v>4</v>
      </c>
      <c r="G209" s="13">
        <v>1.5</v>
      </c>
      <c r="H209" s="13">
        <v>1.5</v>
      </c>
      <c r="I209" s="13">
        <v>241.4</v>
      </c>
      <c r="J209" s="13">
        <v>242.9</v>
      </c>
      <c r="K209" s="13">
        <f t="shared" si="22"/>
        <v>268.75</v>
      </c>
      <c r="L209" s="13">
        <f t="shared" si="22"/>
        <v>270.25</v>
      </c>
      <c r="M209" s="14">
        <f t="shared" si="20"/>
        <v>0</v>
      </c>
      <c r="N209" s="12" t="s">
        <v>18</v>
      </c>
      <c r="O209" s="12"/>
    </row>
    <row r="210" spans="1:15" ht="18" customHeight="1" x14ac:dyDescent="0.25">
      <c r="A210" s="12">
        <v>342</v>
      </c>
      <c r="B210" s="12" t="s">
        <v>11</v>
      </c>
      <c r="C210" s="12" t="s">
        <v>12</v>
      </c>
      <c r="D210" s="12">
        <v>27</v>
      </c>
      <c r="E210" s="12" t="s">
        <v>17</v>
      </c>
      <c r="F210" s="12">
        <v>5</v>
      </c>
      <c r="G210" s="13">
        <v>1.5</v>
      </c>
      <c r="H210" s="13">
        <v>1.5</v>
      </c>
      <c r="I210" s="13">
        <v>242.9</v>
      </c>
      <c r="J210" s="13">
        <v>244.4</v>
      </c>
      <c r="K210" s="13">
        <f t="shared" si="22"/>
        <v>270.25</v>
      </c>
      <c r="L210" s="13">
        <f t="shared" si="22"/>
        <v>271.75</v>
      </c>
      <c r="M210" s="14">
        <f t="shared" si="20"/>
        <v>0</v>
      </c>
      <c r="N210" s="12" t="s">
        <v>18</v>
      </c>
      <c r="O210" s="12"/>
    </row>
    <row r="211" spans="1:15" ht="18" customHeight="1" x14ac:dyDescent="0.25">
      <c r="A211" s="12">
        <v>342</v>
      </c>
      <c r="B211" s="12" t="s">
        <v>11</v>
      </c>
      <c r="C211" s="12" t="s">
        <v>12</v>
      </c>
      <c r="D211" s="12">
        <v>27</v>
      </c>
      <c r="E211" s="12" t="s">
        <v>17</v>
      </c>
      <c r="F211" s="12">
        <v>6</v>
      </c>
      <c r="G211" s="13">
        <v>1.31</v>
      </c>
      <c r="H211" s="13">
        <v>1.31</v>
      </c>
      <c r="I211" s="13">
        <v>244.4</v>
      </c>
      <c r="J211" s="13">
        <v>245.71</v>
      </c>
      <c r="K211" s="13">
        <f t="shared" si="22"/>
        <v>271.75</v>
      </c>
      <c r="L211" s="13">
        <f t="shared" si="22"/>
        <v>273.06</v>
      </c>
      <c r="M211" s="14">
        <f t="shared" si="20"/>
        <v>0</v>
      </c>
      <c r="N211" s="12" t="s">
        <v>18</v>
      </c>
      <c r="O211" s="12"/>
    </row>
    <row r="212" spans="1:15" ht="18" customHeight="1" x14ac:dyDescent="0.25">
      <c r="A212" s="12">
        <v>342</v>
      </c>
      <c r="B212" s="12" t="s">
        <v>11</v>
      </c>
      <c r="C212" s="12" t="s">
        <v>12</v>
      </c>
      <c r="D212" s="12">
        <v>27</v>
      </c>
      <c r="E212" s="12" t="s">
        <v>17</v>
      </c>
      <c r="F212" s="12">
        <v>7</v>
      </c>
      <c r="G212" s="13">
        <v>0.68</v>
      </c>
      <c r="H212" s="13">
        <v>0.68</v>
      </c>
      <c r="I212" s="13">
        <v>245.71</v>
      </c>
      <c r="J212" s="13">
        <v>246.39</v>
      </c>
      <c r="K212" s="13">
        <f t="shared" si="22"/>
        <v>273.06</v>
      </c>
      <c r="L212" s="13">
        <f t="shared" si="22"/>
        <v>273.74</v>
      </c>
      <c r="M212" s="14">
        <f t="shared" si="20"/>
        <v>0</v>
      </c>
      <c r="N212" s="12" t="s">
        <v>18</v>
      </c>
      <c r="O212" s="12"/>
    </row>
    <row r="213" spans="1:15" ht="18" customHeight="1" x14ac:dyDescent="0.25">
      <c r="A213" s="12">
        <v>342</v>
      </c>
      <c r="B213" s="12" t="s">
        <v>11</v>
      </c>
      <c r="C213" s="12" t="s">
        <v>12</v>
      </c>
      <c r="D213" s="12">
        <v>27</v>
      </c>
      <c r="E213" s="12" t="s">
        <v>17</v>
      </c>
      <c r="F213" s="12" t="s">
        <v>16</v>
      </c>
      <c r="G213" s="13">
        <v>0.25</v>
      </c>
      <c r="H213" s="13">
        <v>0.25</v>
      </c>
      <c r="I213" s="13">
        <v>246.39</v>
      </c>
      <c r="J213" s="13">
        <v>246.64</v>
      </c>
      <c r="K213" s="13">
        <f t="shared" si="22"/>
        <v>273.74</v>
      </c>
      <c r="L213" s="13">
        <f t="shared" si="22"/>
        <v>273.99</v>
      </c>
      <c r="M213" s="14">
        <f t="shared" si="20"/>
        <v>0</v>
      </c>
      <c r="N213" s="12" t="s">
        <v>18</v>
      </c>
      <c r="O213" s="12"/>
    </row>
  </sheetData>
  <sheetProtection selectLockedCells="1" selectUnlockedCells="1"/>
  <mergeCells count="1">
    <mergeCell ref="H2:J2"/>
  </mergeCells>
  <pageMargins left="0.5" right="0.5" top="0.75" bottom="0.5" header="0.5" footer="0.5"/>
  <pageSetup scale="41" firstPageNumber="0" fitToHeight="4" orientation="landscape" horizontalDpi="300" verticalDpi="300"/>
  <headerFooter>
    <oddHeader>&amp;L&amp;"Helvetica,Regular"&amp;F&amp;R&amp;"Helvetica,Regular"&amp;P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199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U1408 PA List</vt:lpstr>
      <vt:lpstr>'U1408 PA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Kirtland Turner</dc:creator>
  <cp:lastModifiedBy>Microsoft Office User</cp:lastModifiedBy>
  <cp:revision>47</cp:revision>
  <cp:lastPrinted>2019-06-21T18:51:17Z</cp:lastPrinted>
  <dcterms:created xsi:type="dcterms:W3CDTF">2012-07-12T02:30:43Z</dcterms:created>
  <dcterms:modified xsi:type="dcterms:W3CDTF">2019-06-21T18:52:21Z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Scripps Institution of Oceanography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